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пр11!$A$1:$E$63</definedName>
    <definedName name="_xlnm.Print_Area" localSheetId="3">пр14!$A$1:$D$19</definedName>
  </definedNames>
  <calcPr calcId="162913"/>
</workbook>
</file>

<file path=xl/calcChain.xml><?xml version="1.0" encoding="utf-8"?>
<calcChain xmlns="http://schemas.openxmlformats.org/spreadsheetml/2006/main">
  <c r="Q53" i="2" l="1"/>
  <c r="Q60" i="2"/>
  <c r="P53" i="2"/>
  <c r="P60" i="2"/>
  <c r="C53" i="1"/>
  <c r="C60" i="1"/>
  <c r="C15" i="4" l="1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11" i="2" s="1"/>
  <c r="P22" i="2"/>
  <c r="P47" i="2"/>
  <c r="P46" i="2" s="1"/>
  <c r="Q47" i="2"/>
  <c r="P27" i="2"/>
  <c r="Q11" i="2"/>
  <c r="P59" i="2"/>
  <c r="C26" i="1" l="1"/>
  <c r="C19" i="1" l="1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7" i="4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C11" i="1" l="1"/>
  <c r="B18" i="4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<sst xmlns="http://schemas.openxmlformats.org/spreadsheetml/2006/main" count="302" uniqueCount="148">
  <si>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</si>
  <si>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</si>
  <si>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</si>
  <si>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</si>
  <si>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</si>
  <si>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</si>
  <si>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</si>
  <si>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</si>
  <si>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</si>
  <si>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</si>
  <si>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</si>
  <si>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</si>
  <si>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</si>
  <si>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</si>
  <si>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</si>
  <si>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</si>
  <si>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</si>
  <si>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</si>
  <si>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</si>
  <si>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</si>
  <si>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</si>
  <si>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</si>
  <si>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</si>
  <si>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</si>
  <si>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</si>
  <si>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</si>
  <si>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</si>
  <si>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</si>
  <si>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</si>
  <si>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</si>
  <si>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</si>
  <si>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</si>
  <si>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</si>
  <si>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</si>
  <si>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</si>
  <si>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</si>
  <si>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</si>
  <si>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</si>
  <si>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</si>
  <si>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</si>
  <si>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</si>
  <si>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</si>
  <si>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</si>
  <si>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</si>
  <si>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</si>
  <si>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</si>
  <si>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</si>
  <si>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</si>
  <si>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</si>
  <si>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</si>
  <si>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</si>
  <si>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</si>
  <si>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</si>
  <si>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</si>
  <si>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</si>
  <si>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</si>
  <si>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</si>
  <si>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</si>
  <si>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</si>
  <si>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</si>
  <si>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</si>
  <si>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</si>
  <si>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</si>
  <si>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</si>
  <si>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</si>
  <si>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</si>
  <si>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</si>
  <si>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</si>
  <si>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</si>
  <si>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</si>
  <si>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</si>
  <si>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</si>
  <si>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</si>
  <si>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</si>
  <si>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</si>
  <si>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</si>
  <si>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</si>
  <si>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</si>
  <si>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</si>
  <si>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</si>
  <si>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</si>
  <si>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</si>
  <si>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</si>
  <si>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</si>
  <si>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</si>
  <si>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</si>
  <si>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</si>
  <si>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</si>
  <si>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</si>
  <si>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</si>
  <si>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</si>
  <si>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</si>
  <si>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</si>
  <si>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</si>
  <si>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</si>
  <si>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</si>
  <si>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</si>
  <si>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</si>
  <si>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</si>
  <si>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</si>
  <si>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</si>
  <si>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</si>
  <si>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</si>
  <si>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</si>
  <si>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</si>
  <si>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</si>
  <si>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</si>
  <si>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</si>
  <si>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</si>
  <si>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</si>
  <si>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</si>
  <si>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</si>
  <si>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</si>
  <si>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</si>
  <si>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</si>
  <si>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</si>
  <si>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</si>
  <si>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</si>
  <si>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</si>
  <si>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</si>
  <si>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</si>
  <si>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</si>
  <si>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</si>
  <si>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</si>
  <si>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</si>
  <si>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</si>
  <si>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</si>
  <si>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</si>
  <si>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</si>
  <si>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</si>
  <si>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</si>
  <si>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</si>
  <si>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</si>
  <si>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Приложение 14</t>
  </si>
  <si>
    <t>от "__ "______2021 № ____</t>
  </si>
  <si>
    <t>Сумма на 2024 год  (тыс.рублей)</t>
  </si>
  <si>
    <t>2024 год</t>
  </si>
  <si>
    <t>Приложение 11</t>
  </si>
  <si>
    <t>Приложение 12</t>
  </si>
  <si>
    <t>Приложение 13</t>
  </si>
  <si>
    <t>Источники внутреннего финансирования дефицита бюджета городского округа Мегион Ханты-Мансийского автономного округа – Югры на 2023 год</t>
  </si>
  <si>
    <t>2025 год</t>
  </si>
  <si>
    <t>Сумма на 2023 год (тыс.руб)</t>
  </si>
  <si>
    <t>городского округа Мегион Ханты-Мансийского автономного округа – Югры на 2023 год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</si>
  <si>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</si>
  <si>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2024 и 2025 годов</t>
  </si>
  <si>
    <t>городского округа Мегион Ханты-Мансийского автономного округа – Югры на плановый период 2024 и 2025 годов</t>
  </si>
  <si>
    <t>от 07.12.2022  №247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</si>
</sst>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2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80" zoomScaleNormal="80" zoomScaleSheetLayoutView="80" workbookViewId="0">
      <selection activeCell="A22" sqref="A22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137</v>
      </c>
      <c r="D1" s="47" t="s">
        <v>138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71" t="s">
        <v>147</v>
      </c>
      <c r="D4" s="47" t="s">
        <v>134</v>
      </c>
    </row>
    <row r="6" spans="1:5" x14ac:dyDescent="0.25">
      <c r="A6" s="58" t="s">
        <v>140</v>
      </c>
      <c r="B6" s="58"/>
      <c r="C6" s="58"/>
    </row>
    <row r="7" spans="1:5" ht="54.75" customHeight="1" x14ac:dyDescent="0.25">
      <c r="A7" s="59"/>
      <c r="B7" s="59"/>
      <c r="C7" s="59"/>
    </row>
    <row r="8" spans="1:5" ht="15" customHeight="1" x14ac:dyDescent="0.25">
      <c r="A8" s="60" t="s">
        <v>2</v>
      </c>
      <c r="B8" s="61" t="s">
        <v>3</v>
      </c>
      <c r="C8" s="57" t="s">
        <v>132</v>
      </c>
      <c r="D8" s="57" t="s">
        <v>135</v>
      </c>
      <c r="E8" s="57" t="s">
        <v>135</v>
      </c>
    </row>
    <row r="9" spans="1:5" x14ac:dyDescent="0.25">
      <c r="A9" s="60"/>
      <c r="B9" s="61"/>
      <c r="C9" s="57"/>
      <c r="D9" s="57"/>
      <c r="E9" s="57"/>
    </row>
    <row r="10" spans="1:5" s="8" customFormat="1" x14ac:dyDescent="0.25">
      <c r="A10" s="4">
        <v>1</v>
      </c>
      <c r="B10" s="5">
        <v>2</v>
      </c>
      <c r="C10" s="48" t="s">
        <v>12</v>
      </c>
      <c r="D10" s="56" t="s">
        <v>12</v>
      </c>
      <c r="E10" s="56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-9.3132257461547852E-10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-6686417.6000000006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-6686417.6000000006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-6686417.6000000006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-6377958.4-C24-C19</f>
        <v>-6686417.6000000006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6686417.5999999996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6686417.5999999996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6686417.5999999996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6516868.6-C21-C26</f>
        <v>6686417.5999999996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138910.19999999908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B1"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138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71" t="s">
        <v>147</v>
      </c>
      <c r="R4" s="39"/>
      <c r="S4" s="39"/>
      <c r="T4" s="39"/>
    </row>
    <row r="6" spans="1:20" ht="15" customHeight="1" x14ac:dyDescent="0.25">
      <c r="A6" s="58" t="s">
        <v>145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20" ht="54.7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20" ht="18.75" customHeight="1" x14ac:dyDescent="0.25">
      <c r="A8" s="60" t="s">
        <v>2</v>
      </c>
      <c r="B8" s="61" t="s">
        <v>3</v>
      </c>
      <c r="C8" s="57" t="s">
        <v>4</v>
      </c>
      <c r="D8" s="63" t="s">
        <v>5</v>
      </c>
      <c r="E8" s="57"/>
      <c r="F8" s="63" t="s">
        <v>6</v>
      </c>
      <c r="G8" s="57"/>
      <c r="H8" s="63" t="s">
        <v>7</v>
      </c>
      <c r="I8" s="57"/>
      <c r="J8" s="63" t="s">
        <v>8</v>
      </c>
      <c r="K8" s="57"/>
      <c r="L8" s="63" t="s">
        <v>9</v>
      </c>
      <c r="M8" s="57"/>
      <c r="N8" s="63" t="s">
        <v>10</v>
      </c>
      <c r="O8" s="57" t="s">
        <v>11</v>
      </c>
      <c r="P8" s="57" t="s">
        <v>135</v>
      </c>
      <c r="Q8" s="57" t="s">
        <v>144</v>
      </c>
      <c r="R8" s="62" t="s">
        <v>117</v>
      </c>
      <c r="S8" s="62" t="s">
        <v>118</v>
      </c>
      <c r="T8" s="62" t="s">
        <v>119</v>
      </c>
    </row>
    <row r="9" spans="1:20" x14ac:dyDescent="0.25">
      <c r="A9" s="60"/>
      <c r="B9" s="61"/>
      <c r="C9" s="57"/>
      <c r="D9" s="64"/>
      <c r="E9" s="57"/>
      <c r="F9" s="64"/>
      <c r="G9" s="57"/>
      <c r="H9" s="64"/>
      <c r="I9" s="57"/>
      <c r="J9" s="64"/>
      <c r="K9" s="57"/>
      <c r="L9" s="64"/>
      <c r="M9" s="57"/>
      <c r="N9" s="64"/>
      <c r="O9" s="57"/>
      <c r="P9" s="57"/>
      <c r="Q9" s="57"/>
      <c r="R9" s="62"/>
      <c r="S9" s="62"/>
      <c r="T9" s="62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136817.20000000001</v>
      </c>
      <c r="Q11" s="51">
        <f>SUM(Q12+Q17+Q22)</f>
        <v>137107.29999999999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150533.20000000001</v>
      </c>
      <c r="Q17" s="51">
        <f>SUM(Q18+Q20)</f>
        <v>140531.29999999999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150533.20000000001</v>
      </c>
      <c r="Q18" s="52">
        <f>SUM(Q19)</f>
        <v>140531.29999999999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v>150533.20000000001</v>
      </c>
      <c r="Q19" s="52">
        <v>140531.29999999999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0</v>
      </c>
      <c r="Q20" s="52">
        <f>SUM(Q21)</f>
        <v>0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v>0</v>
      </c>
      <c r="Q21" s="52">
        <v>0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-13716</v>
      </c>
      <c r="Q22" s="51">
        <f>Q23+Q25</f>
        <v>-3424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-13716</v>
      </c>
      <c r="Q25" s="52">
        <f>SUM(Q26)</f>
        <v>-3424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-13716</v>
      </c>
      <c r="Q26" s="52">
        <v>-3424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-4756033.9000000004</v>
      </c>
      <c r="Q47" s="52">
        <f>Q51+Q48</f>
        <v>-4741522.5999999996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-4756033.9000000004</v>
      </c>
      <c r="Q51" s="52">
        <f t="shared" si="48"/>
        <v>-4741522.5999999996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-4756033.9000000004</v>
      </c>
      <c r="Q52" s="52">
        <f t="shared" si="48"/>
        <v>-4741522.5999999996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-4605500.7-P24-P19</f>
        <v>-4756033.9000000004</v>
      </c>
      <c r="Q53" s="52">
        <f>-4600991.3-Q24-Q19</f>
        <v>-4741522.5999999996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4756033.9000000004</v>
      </c>
      <c r="Q54" s="52">
        <f>Q55+Q58</f>
        <v>4741522.5999999996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4756033.9000000004</v>
      </c>
      <c r="Q58" s="52">
        <f>Q59-Q61</f>
        <v>4741522.5999999996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4756033.9000000004</v>
      </c>
      <c r="Q59" s="52">
        <f>SUM(Q60)</f>
        <v>4741522.5999999996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4742317.9-P21-P26</f>
        <v>4756033.9000000004</v>
      </c>
      <c r="Q60" s="52">
        <f>4738098.6-Q21-Q26</f>
        <v>4741522.5999999996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59">D11+D46</f>
        <v>0</v>
      </c>
      <c r="E63" s="12">
        <f t="shared" si="1"/>
        <v>97965</v>
      </c>
      <c r="F63" s="18">
        <f t="shared" ref="F63" si="60">F11+F46</f>
        <v>0</v>
      </c>
      <c r="G63" s="12">
        <f t="shared" si="7"/>
        <v>97965</v>
      </c>
      <c r="H63" s="18">
        <f t="shared" ref="H63:J63" si="61">H11+H46</f>
        <v>0</v>
      </c>
      <c r="I63" s="12">
        <f t="shared" si="9"/>
        <v>97965</v>
      </c>
      <c r="J63" s="18">
        <f t="shared" si="61"/>
        <v>0</v>
      </c>
      <c r="K63" s="12">
        <f t="shared" si="10"/>
        <v>97965</v>
      </c>
      <c r="L63" s="18">
        <f t="shared" ref="L63:N63" si="62">L11+L46</f>
        <v>0</v>
      </c>
      <c r="M63" s="12">
        <f t="shared" si="12"/>
        <v>97965</v>
      </c>
      <c r="N63" s="18">
        <f t="shared" si="62"/>
        <v>0</v>
      </c>
      <c r="O63" s="12">
        <f t="shared" si="13"/>
        <v>97965</v>
      </c>
      <c r="P63" s="51">
        <f>P11+P46</f>
        <v>136817.20000000001</v>
      </c>
      <c r="Q63" s="51">
        <f>Q11+Q46</f>
        <v>137107.29999999999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139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71" t="s">
        <v>147</v>
      </c>
    </row>
    <row r="8" spans="1:2" s="32" customFormat="1" x14ac:dyDescent="0.25">
      <c r="A8" s="65" t="s">
        <v>109</v>
      </c>
      <c r="B8" s="65"/>
    </row>
    <row r="9" spans="1:2" s="32" customFormat="1" x14ac:dyDescent="0.25">
      <c r="A9" s="66" t="s">
        <v>143</v>
      </c>
      <c r="B9" s="66"/>
    </row>
    <row r="11" spans="1:2" ht="31.5" customHeight="1" x14ac:dyDescent="0.25">
      <c r="A11" s="33" t="s">
        <v>110</v>
      </c>
      <c r="B11" s="46" t="s">
        <v>142</v>
      </c>
    </row>
    <row r="12" spans="1:2" ht="31.5" x14ac:dyDescent="0.25">
      <c r="A12" s="35" t="s">
        <v>112</v>
      </c>
      <c r="B12" s="54">
        <f>SUM(B13:B14)</f>
        <v>-169549</v>
      </c>
    </row>
    <row r="13" spans="1:2" x14ac:dyDescent="0.25">
      <c r="A13" s="36" t="s">
        <v>113</v>
      </c>
      <c r="B13" s="54">
        <v>0</v>
      </c>
    </row>
    <row r="14" spans="1:2" x14ac:dyDescent="0.25">
      <c r="A14" s="36" t="s">
        <v>114</v>
      </c>
      <c r="B14" s="54">
        <f>SUM(пр11!C26)</f>
        <v>-169549</v>
      </c>
    </row>
    <row r="15" spans="1:2" x14ac:dyDescent="0.25">
      <c r="A15" s="35" t="s">
        <v>115</v>
      </c>
      <c r="B15" s="54">
        <f>SUM(B16:B17)</f>
        <v>308459.2</v>
      </c>
    </row>
    <row r="16" spans="1:2" x14ac:dyDescent="0.25">
      <c r="A16" s="36" t="s">
        <v>113</v>
      </c>
      <c r="B16" s="54">
        <f>SUM(пр11!C19)</f>
        <v>308459.2</v>
      </c>
    </row>
    <row r="17" spans="1:2" x14ac:dyDescent="0.25">
      <c r="A17" s="36" t="s">
        <v>114</v>
      </c>
      <c r="B17" s="54">
        <f>SUM(пр11!C20)</f>
        <v>0</v>
      </c>
    </row>
    <row r="18" spans="1:2" x14ac:dyDescent="0.25">
      <c r="A18" s="36" t="s">
        <v>116</v>
      </c>
      <c r="B18" s="54">
        <f>SUM(B12+B15)</f>
        <v>138910.20000000001</v>
      </c>
    </row>
    <row r="19" spans="1:2" x14ac:dyDescent="0.25">
      <c r="B19" s="55"/>
    </row>
    <row r="20" spans="1:2" x14ac:dyDescent="0.25">
      <c r="B20" s="55"/>
    </row>
    <row r="21" spans="1:2" x14ac:dyDescent="0.25">
      <c r="B21" s="5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B12" sqref="B12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133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71" t="s">
        <v>147</v>
      </c>
    </row>
    <row r="8" spans="1:3" s="32" customFormat="1" x14ac:dyDescent="0.25">
      <c r="A8" s="65" t="s">
        <v>109</v>
      </c>
      <c r="B8" s="65"/>
      <c r="C8" s="65"/>
    </row>
    <row r="9" spans="1:3" s="32" customFormat="1" ht="33" customHeight="1" x14ac:dyDescent="0.25">
      <c r="A9" s="66" t="s">
        <v>146</v>
      </c>
      <c r="B9" s="66"/>
      <c r="C9" s="66"/>
    </row>
    <row r="11" spans="1:3" x14ac:dyDescent="0.25">
      <c r="A11" s="67" t="s">
        <v>110</v>
      </c>
      <c r="B11" s="69" t="s">
        <v>111</v>
      </c>
      <c r="C11" s="70"/>
    </row>
    <row r="12" spans="1:3" x14ac:dyDescent="0.25">
      <c r="A12" s="68"/>
      <c r="B12" s="38" t="s">
        <v>136</v>
      </c>
      <c r="C12" s="34" t="s">
        <v>141</v>
      </c>
    </row>
    <row r="13" spans="1:3" ht="31.5" x14ac:dyDescent="0.25">
      <c r="A13" s="35" t="s">
        <v>112</v>
      </c>
      <c r="B13" s="54">
        <f>SUM(B14:B15)</f>
        <v>-13716</v>
      </c>
      <c r="C13" s="54">
        <f>SUM(C14:C15)</f>
        <v>-3424</v>
      </c>
    </row>
    <row r="14" spans="1:3" x14ac:dyDescent="0.25">
      <c r="A14" s="36" t="s">
        <v>113</v>
      </c>
      <c r="B14" s="54">
        <v>0</v>
      </c>
      <c r="C14" s="54">
        <v>0</v>
      </c>
    </row>
    <row r="15" spans="1:3" x14ac:dyDescent="0.25">
      <c r="A15" s="36" t="s">
        <v>114</v>
      </c>
      <c r="B15" s="54">
        <f>пр12!P26</f>
        <v>-13716</v>
      </c>
      <c r="C15" s="54">
        <f>пр12!Q26</f>
        <v>-3424</v>
      </c>
    </row>
    <row r="16" spans="1:3" x14ac:dyDescent="0.25">
      <c r="A16" s="35" t="s">
        <v>115</v>
      </c>
      <c r="B16" s="54">
        <f>SUM(B17:B18)</f>
        <v>150533.20000000001</v>
      </c>
      <c r="C16" s="54">
        <f>SUM(C17:C18)</f>
        <v>140531.29999999999</v>
      </c>
    </row>
    <row r="17" spans="1:3" x14ac:dyDescent="0.25">
      <c r="A17" s="36" t="s">
        <v>113</v>
      </c>
      <c r="B17" s="54">
        <f>SUM(пр12!P18)</f>
        <v>150533.20000000001</v>
      </c>
      <c r="C17" s="54">
        <f>SUM(пр12!Q18)</f>
        <v>140531.29999999999</v>
      </c>
    </row>
    <row r="18" spans="1:3" x14ac:dyDescent="0.25">
      <c r="A18" s="36" t="s">
        <v>114</v>
      </c>
      <c r="B18" s="54">
        <f>SUM(пр12!P20)</f>
        <v>0</v>
      </c>
      <c r="C18" s="54">
        <f>SUM(пр12!Q21)</f>
        <v>0</v>
      </c>
    </row>
    <row r="19" spans="1:3" x14ac:dyDescent="0.25">
      <c r="A19" s="36" t="s">
        <v>116</v>
      </c>
      <c r="B19" s="54">
        <f>SUM(B13+B16)</f>
        <v>136817.20000000001</v>
      </c>
      <c r="C19" s="54">
        <f>SUM(C13+C16)</f>
        <v>137107.29999999999</v>
      </c>
    </row>
    <row r="20" spans="1:3" x14ac:dyDescent="0.25">
      <c r="B20" s="55"/>
      <c r="C20" s="5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2022-12-06T07:40:08Z</dcterms:modified>
</cp:coreProperties>
</file>