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пр6" sheetId="1" r:id="rId1"/>
    <sheet name="пр7" sheetId="2" r:id="rId2"/>
    <sheet name="пр8" sheetId="3" r:id="rId3"/>
    <sheet name="пр9" sheetId="4" r:id="rId4"/>
  </sheets>
  <definedNames>
    <definedName name="_xlnm.Print_Area" localSheetId="0">пр6!$A$1:$C$63</definedName>
    <definedName name="_xlnm.Print_Area" localSheetId="3">пр9!$A$1:$C$26</definedName>
  </definedNames>
  <calcPr calcId="162913" iterate="1"/>
</workbook>
</file>

<file path=xl/calcChain.xml><?xml version="1.0" encoding="utf-8"?>
<calcChain xmlns="http://schemas.openxmlformats.org/spreadsheetml/2006/main">
  <c r="P60" i="2" l="1"/>
  <c r="Q60" i="2"/>
  <c r="Q59" i="2"/>
  <c r="Q58" i="2" s="1"/>
  <c r="Q54" i="2" s="1"/>
  <c r="Q56" i="2"/>
  <c r="Q55" i="2"/>
  <c r="Q53" i="2"/>
  <c r="Q19" i="2" l="1"/>
  <c r="P21" i="2" l="1"/>
  <c r="C60" i="1" l="1"/>
  <c r="C53" i="1"/>
  <c r="P26" i="2" l="1"/>
  <c r="C19" i="1"/>
  <c r="C15" i="4" l="1"/>
  <c r="B15" i="4"/>
  <c r="P56" i="2"/>
  <c r="P55" i="2" s="1"/>
  <c r="Q49" i="2"/>
  <c r="Q48" i="2" s="1"/>
  <c r="P49" i="2"/>
  <c r="P48" i="2" s="1"/>
  <c r="Q41" i="2"/>
  <c r="P41" i="2"/>
  <c r="P40" i="2" s="1"/>
  <c r="Q40" i="2"/>
  <c r="Q38" i="2"/>
  <c r="P38" i="2"/>
  <c r="Q36" i="2"/>
  <c r="Q35" i="2" s="1"/>
  <c r="Q34" i="2" s="1"/>
  <c r="P36" i="2"/>
  <c r="Q32" i="2"/>
  <c r="P32" i="2"/>
  <c r="P31" i="2" s="1"/>
  <c r="Q31" i="2"/>
  <c r="Q29" i="2"/>
  <c r="P29" i="2"/>
  <c r="P28" i="2" s="1"/>
  <c r="Q28" i="2"/>
  <c r="Q27" i="2" s="1"/>
  <c r="Q25" i="2"/>
  <c r="P25" i="2"/>
  <c r="Q23" i="2"/>
  <c r="P23" i="2"/>
  <c r="Q15" i="2"/>
  <c r="P15" i="2"/>
  <c r="Q14" i="2"/>
  <c r="Q12" i="2" s="1"/>
  <c r="P14" i="2"/>
  <c r="P12" i="2" s="1"/>
  <c r="P35" i="2" l="1"/>
  <c r="P34" i="2" s="1"/>
  <c r="P27" i="2" s="1"/>
  <c r="Q22" i="2"/>
  <c r="P22" i="2"/>
  <c r="B16" i="3" l="1"/>
  <c r="B14" i="3"/>
  <c r="C13" i="4" l="1"/>
  <c r="B13" i="4"/>
  <c r="B12" i="3"/>
  <c r="E62" i="2"/>
  <c r="G62" i="2" s="1"/>
  <c r="I62" i="2" s="1"/>
  <c r="K62" i="2" s="1"/>
  <c r="M62" i="2" s="1"/>
  <c r="O62" i="2" s="1"/>
  <c r="Q61" i="2"/>
  <c r="P61" i="2"/>
  <c r="N61" i="2"/>
  <c r="L61" i="2"/>
  <c r="J61" i="2"/>
  <c r="H61" i="2"/>
  <c r="F61" i="2"/>
  <c r="D61" i="2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C55" i="2" s="1"/>
  <c r="J55" i="2"/>
  <c r="E53" i="2"/>
  <c r="G53" i="2" s="1"/>
  <c r="I53" i="2" s="1"/>
  <c r="K53" i="2" s="1"/>
  <c r="M53" i="2" s="1"/>
  <c r="O53" i="2" s="1"/>
  <c r="N52" i="2"/>
  <c r="N51" i="2" s="1"/>
  <c r="L52" i="2"/>
  <c r="L51" i="2" s="1"/>
  <c r="J52" i="2"/>
  <c r="J51" i="2" s="1"/>
  <c r="H52" i="2"/>
  <c r="H51" i="2" s="1"/>
  <c r="F52" i="2"/>
  <c r="F51" i="2" s="1"/>
  <c r="D52" i="2"/>
  <c r="D51" i="2" s="1"/>
  <c r="C52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B17" i="3" s="1"/>
  <c r="C15" i="1"/>
  <c r="C14" i="1"/>
  <c r="C12" i="1" s="1"/>
  <c r="C40" i="2" l="1"/>
  <c r="E40" i="2" s="1"/>
  <c r="G40" i="2" s="1"/>
  <c r="I40" i="2" s="1"/>
  <c r="K40" i="2" s="1"/>
  <c r="M40" i="2" s="1"/>
  <c r="O40" i="2" s="1"/>
  <c r="E59" i="2"/>
  <c r="J22" i="2"/>
  <c r="D58" i="2"/>
  <c r="D54" i="2" s="1"/>
  <c r="L58" i="2"/>
  <c r="L54" i="2" s="1"/>
  <c r="J47" i="2"/>
  <c r="C22" i="1"/>
  <c r="C40" i="1"/>
  <c r="D17" i="2"/>
  <c r="L17" i="2"/>
  <c r="H58" i="2"/>
  <c r="H54" i="2" s="1"/>
  <c r="J58" i="2"/>
  <c r="J54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46" i="2" l="1"/>
  <c r="J46" i="2"/>
  <c r="D11" i="2"/>
  <c r="F11" i="2"/>
  <c r="E17" i="2"/>
  <c r="G17" i="2" s="1"/>
  <c r="I17" i="2" s="1"/>
  <c r="K17" i="2" s="1"/>
  <c r="M17" i="2" s="1"/>
  <c r="O17" i="2" s="1"/>
  <c r="C34" i="2"/>
  <c r="E34" i="2" s="1"/>
  <c r="G34" i="2" s="1"/>
  <c r="I34" i="2" s="1"/>
  <c r="K34" i="2" s="1"/>
  <c r="M34" i="2" s="1"/>
  <c r="O34" i="2" s="1"/>
  <c r="N11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52" i="1" l="1"/>
  <c r="C18" i="1" l="1"/>
  <c r="C51" i="1"/>
  <c r="C17" i="1" l="1"/>
  <c r="B15" i="3"/>
  <c r="B18" i="3" s="1"/>
  <c r="C47" i="1"/>
  <c r="C46" i="1" s="1"/>
  <c r="C11" i="1" s="1"/>
  <c r="P19" i="2" l="1"/>
  <c r="P53" i="2" s="1"/>
  <c r="P20" i="2"/>
  <c r="B18" i="4" s="1"/>
  <c r="C63" i="1"/>
  <c r="P52" i="2" l="1"/>
  <c r="P51" i="2" s="1"/>
  <c r="P47" i="2" s="1"/>
  <c r="P18" i="2"/>
  <c r="P58" i="2"/>
  <c r="P54" i="2" s="1"/>
  <c r="P59" i="2"/>
  <c r="P17" i="2" l="1"/>
  <c r="P11" i="2" s="1"/>
  <c r="Q21" i="2" s="1"/>
  <c r="B17" i="4"/>
  <c r="B16" i="4" s="1"/>
  <c r="B19" i="4" s="1"/>
  <c r="P46" i="2"/>
  <c r="Q20" i="2" l="1"/>
  <c r="C18" i="4"/>
  <c r="Q52" i="2" l="1"/>
  <c r="Q51" i="2" s="1"/>
  <c r="Q47" i="2" s="1"/>
  <c r="Q46" i="2" s="1"/>
  <c r="Q18" i="2"/>
  <c r="Q17" i="2" l="1"/>
  <c r="Q11" i="2" s="1"/>
  <c r="C17" i="4"/>
  <c r="C16" i="4" s="1"/>
  <c r="C19" i="4" s="1"/>
</calcChain>
</file>

<file path=xl/sharedStrings.xml><?xml version="1.0" encoding="utf-8"?>
<sst xmlns="http://schemas.openxmlformats.org/spreadsheetml/2006/main" count="287" uniqueCount="150">
  <si>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</si>
  <si>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</si>
  <si>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</si>
  <si>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</si>
  <si>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</si>
  <si>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</si>
  <si>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</si>
  <si>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</si>
  <si>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</si>
  <si>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</si>
  <si>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</si>
  <si>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</si>
  <si>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</si>
  <si>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</si>
  <si>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</si>
  <si>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</si>
  <si>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</si>
  <si>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</si>
  <si>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</si>
  <si>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</si>
  <si>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</si>
  <si>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</si>
  <si>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</si>
  <si>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</si>
  <si>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</si>
  <si>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</si>
  <si>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</si>
  <si>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</si>
  <si>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</si>
  <si>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</si>
  <si>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</si>
  <si>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</si>
  <si>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</si>
  <si>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</si>
  <si>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</si>
  <si>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</si>
  <si>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</si>
  <si>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</si>
  <si>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</si>
  <si>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</si>
  <si>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</si>
  <si>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</si>
  <si>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</si>
  <si>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</si>
  <si>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</si>
  <si>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</si>
  <si>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</si>
  <si>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</si>
  <si>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</si>
  <si>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</si>
  <si>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</si>
  <si>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</si>
  <si>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</si>
  <si>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</si>
  <si>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</si>
  <si>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</si>
  <si>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</si>
  <si>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</si>
  <si>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</si>
  <si>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</si>
  <si>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</si>
  <si>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</si>
  <si>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</si>
  <si>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</si>
  <si>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</si>
  <si>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</si>
  <si>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</si>
  <si>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</si>
  <si>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</si>
  <si>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</si>
  <si>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</si>
  <si>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</si>
  <si>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</si>
  <si>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</si>
  <si>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</si>
  <si>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</si>
  <si>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</si>
  <si>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</si>
  <si>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</si>
  <si>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</si>
  <si>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</si>
  <si>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</si>
  <si>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</si>
  <si>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</si>
  <si>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</si>
  <si>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</si>
  <si>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</si>
  <si>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</si>
  <si>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</si>
  <si>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</si>
  <si>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</si>
  <si>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</si>
  <si>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</si>
  <si>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</si>
  <si>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</si>
  <si>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</si>
  <si>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</si>
  <si>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</si>
  <si>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</si>
  <si>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</si>
  <si>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</si>
  <si>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</si>
  <si>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</si>
  <si>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</si>
  <si>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</si>
  <si>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</si>
  <si>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</si>
  <si>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</si>
  <si>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</si>
  <si>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</si>
  <si>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</si>
  <si>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</si>
  <si>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</si>
  <si>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</si>
  <si>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</si>
  <si>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</si>
  <si>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</si>
  <si>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</si>
  <si>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</si>
  <si>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</si>
  <si>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</si>
  <si>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</si>
  <si>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</si>
  <si>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</si>
  <si>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</si>
  <si>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</si>
  <si>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</si>
  <si>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</si>
  <si>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</si>
  <si>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2025 год  (тыс.рублей)</t>
  </si>
  <si>
    <t>2026 год</t>
  </si>
  <si>
    <t>Сумма на 2026 год  (тыс.рублей)</t>
  </si>
  <si>
    <t>Сумма на 2027 год  (тыс.рублей)</t>
  </si>
  <si>
    <t>городского округа Мегион Ханты-Мансийского автономного округа – Югры на 2025 год</t>
  </si>
  <si>
    <t>Сумма на 2025 год (тыс.руб)</t>
  </si>
  <si>
    <t>2027 год</t>
  </si>
  <si>
    <t>городского округа Мегион Ханты-Мансийского автономного округа – Югры на плановый период 2026 и 2027 годов</t>
  </si>
  <si>
    <t>Источники внутреннего финансирования дефицита бюджета городского округа Мегион Ханты-Мансийского автономного округа – Югры на 2025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</si>
  <si>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2026 и 2027 годов</t>
  </si>
  <si>
    <t>по кредитам кредитных организаций до 3-х лет</t>
  </si>
  <si>
    <t>по бюджетным кредитам от других бюджетов бюджетной системы Российской Федерации со сроком погашения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</si>
  <si>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2025 году и плановом периоде 2026 и 2027 годов: </t>
  </si>
  <si>
    <t>от___________№___</t>
  </si>
  <si>
    <t>от_________№_____</t>
  </si>
  <si>
    <t>от__________ №_______</t>
  </si>
  <si>
    <t>от__________№_____</t>
  </si>
  <si>
    <t>Приложение 6</t>
  </si>
  <si>
    <t>Приложение 7</t>
  </si>
  <si>
    <t>Приложение 8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</si>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</sst>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164" fontId="5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4" fontId="4" fillId="2" borderId="0" xfId="0" applyNumberFormat="1" applyFont="1" applyFill="1"/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164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80" zoomScaleNormal="80" zoomScaleSheetLayoutView="80" workbookViewId="0">
      <selection activeCell="A21" sqref="A21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44" customWidth="1"/>
    <col min="4" max="4" width="12.7109375" style="3" customWidth="1"/>
    <col min="5" max="8" width="9.140625" style="3" customWidth="1"/>
    <col min="9" max="232" width="9.140625" style="3"/>
    <col min="233" max="233" width="67" style="3" customWidth="1"/>
    <col min="234" max="234" width="29.7109375" style="3" customWidth="1"/>
    <col min="235" max="235" width="20.7109375" style="3" customWidth="1"/>
    <col min="236" max="237" width="0" style="3" hidden="1" customWidth="1"/>
    <col min="238" max="488" width="9.140625" style="3"/>
    <col min="489" max="489" width="67" style="3" customWidth="1"/>
    <col min="490" max="490" width="29.7109375" style="3" customWidth="1"/>
    <col min="491" max="491" width="20.7109375" style="3" customWidth="1"/>
    <col min="492" max="493" width="0" style="3" hidden="1" customWidth="1"/>
    <col min="494" max="744" width="9.140625" style="3"/>
    <col min="745" max="745" width="67" style="3" customWidth="1"/>
    <col min="746" max="746" width="29.7109375" style="3" customWidth="1"/>
    <col min="747" max="747" width="20.7109375" style="3" customWidth="1"/>
    <col min="748" max="749" width="0" style="3" hidden="1" customWidth="1"/>
    <col min="750" max="1000" width="9.140625" style="3"/>
    <col min="1001" max="1001" width="67" style="3" customWidth="1"/>
    <col min="1002" max="1002" width="29.7109375" style="3" customWidth="1"/>
    <col min="1003" max="1003" width="20.7109375" style="3" customWidth="1"/>
    <col min="1004" max="1005" width="0" style="3" hidden="1" customWidth="1"/>
    <col min="1006" max="1256" width="9.140625" style="3"/>
    <col min="1257" max="1257" width="67" style="3" customWidth="1"/>
    <col min="1258" max="1258" width="29.7109375" style="3" customWidth="1"/>
    <col min="1259" max="1259" width="20.7109375" style="3" customWidth="1"/>
    <col min="1260" max="1261" width="0" style="3" hidden="1" customWidth="1"/>
    <col min="1262" max="1512" width="9.140625" style="3"/>
    <col min="1513" max="1513" width="67" style="3" customWidth="1"/>
    <col min="1514" max="1514" width="29.7109375" style="3" customWidth="1"/>
    <col min="1515" max="1515" width="20.7109375" style="3" customWidth="1"/>
    <col min="1516" max="1517" width="0" style="3" hidden="1" customWidth="1"/>
    <col min="1518" max="1768" width="9.140625" style="3"/>
    <col min="1769" max="1769" width="67" style="3" customWidth="1"/>
    <col min="1770" max="1770" width="29.7109375" style="3" customWidth="1"/>
    <col min="1771" max="1771" width="20.7109375" style="3" customWidth="1"/>
    <col min="1772" max="1773" width="0" style="3" hidden="1" customWidth="1"/>
    <col min="1774" max="2024" width="9.140625" style="3"/>
    <col min="2025" max="2025" width="67" style="3" customWidth="1"/>
    <col min="2026" max="2026" width="29.7109375" style="3" customWidth="1"/>
    <col min="2027" max="2027" width="20.7109375" style="3" customWidth="1"/>
    <col min="2028" max="2029" width="0" style="3" hidden="1" customWidth="1"/>
    <col min="2030" max="2280" width="9.140625" style="3"/>
    <col min="2281" max="2281" width="67" style="3" customWidth="1"/>
    <col min="2282" max="2282" width="29.7109375" style="3" customWidth="1"/>
    <col min="2283" max="2283" width="20.7109375" style="3" customWidth="1"/>
    <col min="2284" max="2285" width="0" style="3" hidden="1" customWidth="1"/>
    <col min="2286" max="2536" width="9.140625" style="3"/>
    <col min="2537" max="2537" width="67" style="3" customWidth="1"/>
    <col min="2538" max="2538" width="29.7109375" style="3" customWidth="1"/>
    <col min="2539" max="2539" width="20.7109375" style="3" customWidth="1"/>
    <col min="2540" max="2541" width="0" style="3" hidden="1" customWidth="1"/>
    <col min="2542" max="2792" width="9.140625" style="3"/>
    <col min="2793" max="2793" width="67" style="3" customWidth="1"/>
    <col min="2794" max="2794" width="29.7109375" style="3" customWidth="1"/>
    <col min="2795" max="2795" width="20.7109375" style="3" customWidth="1"/>
    <col min="2796" max="2797" width="0" style="3" hidden="1" customWidth="1"/>
    <col min="2798" max="3048" width="9.140625" style="3"/>
    <col min="3049" max="3049" width="67" style="3" customWidth="1"/>
    <col min="3050" max="3050" width="29.7109375" style="3" customWidth="1"/>
    <col min="3051" max="3051" width="20.7109375" style="3" customWidth="1"/>
    <col min="3052" max="3053" width="0" style="3" hidden="1" customWidth="1"/>
    <col min="3054" max="3304" width="9.140625" style="3"/>
    <col min="3305" max="3305" width="67" style="3" customWidth="1"/>
    <col min="3306" max="3306" width="29.7109375" style="3" customWidth="1"/>
    <col min="3307" max="3307" width="20.7109375" style="3" customWidth="1"/>
    <col min="3308" max="3309" width="0" style="3" hidden="1" customWidth="1"/>
    <col min="3310" max="3560" width="9.140625" style="3"/>
    <col min="3561" max="3561" width="67" style="3" customWidth="1"/>
    <col min="3562" max="3562" width="29.7109375" style="3" customWidth="1"/>
    <col min="3563" max="3563" width="20.7109375" style="3" customWidth="1"/>
    <col min="3564" max="3565" width="0" style="3" hidden="1" customWidth="1"/>
    <col min="3566" max="3816" width="9.140625" style="3"/>
    <col min="3817" max="3817" width="67" style="3" customWidth="1"/>
    <col min="3818" max="3818" width="29.7109375" style="3" customWidth="1"/>
    <col min="3819" max="3819" width="20.7109375" style="3" customWidth="1"/>
    <col min="3820" max="3821" width="0" style="3" hidden="1" customWidth="1"/>
    <col min="3822" max="4072" width="9.140625" style="3"/>
    <col min="4073" max="4073" width="67" style="3" customWidth="1"/>
    <col min="4074" max="4074" width="29.7109375" style="3" customWidth="1"/>
    <col min="4075" max="4075" width="20.7109375" style="3" customWidth="1"/>
    <col min="4076" max="4077" width="0" style="3" hidden="1" customWidth="1"/>
    <col min="4078" max="4328" width="9.140625" style="3"/>
    <col min="4329" max="4329" width="67" style="3" customWidth="1"/>
    <col min="4330" max="4330" width="29.7109375" style="3" customWidth="1"/>
    <col min="4331" max="4331" width="20.7109375" style="3" customWidth="1"/>
    <col min="4332" max="4333" width="0" style="3" hidden="1" customWidth="1"/>
    <col min="4334" max="4584" width="9.140625" style="3"/>
    <col min="4585" max="4585" width="67" style="3" customWidth="1"/>
    <col min="4586" max="4586" width="29.7109375" style="3" customWidth="1"/>
    <col min="4587" max="4587" width="20.7109375" style="3" customWidth="1"/>
    <col min="4588" max="4589" width="0" style="3" hidden="1" customWidth="1"/>
    <col min="4590" max="4840" width="9.140625" style="3"/>
    <col min="4841" max="4841" width="67" style="3" customWidth="1"/>
    <col min="4842" max="4842" width="29.7109375" style="3" customWidth="1"/>
    <col min="4843" max="4843" width="20.7109375" style="3" customWidth="1"/>
    <col min="4844" max="4845" width="0" style="3" hidden="1" customWidth="1"/>
    <col min="4846" max="5096" width="9.140625" style="3"/>
    <col min="5097" max="5097" width="67" style="3" customWidth="1"/>
    <col min="5098" max="5098" width="29.7109375" style="3" customWidth="1"/>
    <col min="5099" max="5099" width="20.7109375" style="3" customWidth="1"/>
    <col min="5100" max="5101" width="0" style="3" hidden="1" customWidth="1"/>
    <col min="5102" max="5352" width="9.140625" style="3"/>
    <col min="5353" max="5353" width="67" style="3" customWidth="1"/>
    <col min="5354" max="5354" width="29.7109375" style="3" customWidth="1"/>
    <col min="5355" max="5355" width="20.7109375" style="3" customWidth="1"/>
    <col min="5356" max="5357" width="0" style="3" hidden="1" customWidth="1"/>
    <col min="5358" max="5608" width="9.140625" style="3"/>
    <col min="5609" max="5609" width="67" style="3" customWidth="1"/>
    <col min="5610" max="5610" width="29.7109375" style="3" customWidth="1"/>
    <col min="5611" max="5611" width="20.7109375" style="3" customWidth="1"/>
    <col min="5612" max="5613" width="0" style="3" hidden="1" customWidth="1"/>
    <col min="5614" max="5864" width="9.140625" style="3"/>
    <col min="5865" max="5865" width="67" style="3" customWidth="1"/>
    <col min="5866" max="5866" width="29.7109375" style="3" customWidth="1"/>
    <col min="5867" max="5867" width="20.7109375" style="3" customWidth="1"/>
    <col min="5868" max="5869" width="0" style="3" hidden="1" customWidth="1"/>
    <col min="5870" max="6120" width="9.140625" style="3"/>
    <col min="6121" max="6121" width="67" style="3" customWidth="1"/>
    <col min="6122" max="6122" width="29.7109375" style="3" customWidth="1"/>
    <col min="6123" max="6123" width="20.7109375" style="3" customWidth="1"/>
    <col min="6124" max="6125" width="0" style="3" hidden="1" customWidth="1"/>
    <col min="6126" max="6376" width="9.140625" style="3"/>
    <col min="6377" max="6377" width="67" style="3" customWidth="1"/>
    <col min="6378" max="6378" width="29.7109375" style="3" customWidth="1"/>
    <col min="6379" max="6379" width="20.7109375" style="3" customWidth="1"/>
    <col min="6380" max="6381" width="0" style="3" hidden="1" customWidth="1"/>
    <col min="6382" max="6632" width="9.140625" style="3"/>
    <col min="6633" max="6633" width="67" style="3" customWidth="1"/>
    <col min="6634" max="6634" width="29.7109375" style="3" customWidth="1"/>
    <col min="6635" max="6635" width="20.7109375" style="3" customWidth="1"/>
    <col min="6636" max="6637" width="0" style="3" hidden="1" customWidth="1"/>
    <col min="6638" max="6888" width="9.140625" style="3"/>
    <col min="6889" max="6889" width="67" style="3" customWidth="1"/>
    <col min="6890" max="6890" width="29.7109375" style="3" customWidth="1"/>
    <col min="6891" max="6891" width="20.7109375" style="3" customWidth="1"/>
    <col min="6892" max="6893" width="0" style="3" hidden="1" customWidth="1"/>
    <col min="6894" max="7144" width="9.140625" style="3"/>
    <col min="7145" max="7145" width="67" style="3" customWidth="1"/>
    <col min="7146" max="7146" width="29.7109375" style="3" customWidth="1"/>
    <col min="7147" max="7147" width="20.7109375" style="3" customWidth="1"/>
    <col min="7148" max="7149" width="0" style="3" hidden="1" customWidth="1"/>
    <col min="7150" max="7400" width="9.140625" style="3"/>
    <col min="7401" max="7401" width="67" style="3" customWidth="1"/>
    <col min="7402" max="7402" width="29.7109375" style="3" customWidth="1"/>
    <col min="7403" max="7403" width="20.7109375" style="3" customWidth="1"/>
    <col min="7404" max="7405" width="0" style="3" hidden="1" customWidth="1"/>
    <col min="7406" max="7656" width="9.140625" style="3"/>
    <col min="7657" max="7657" width="67" style="3" customWidth="1"/>
    <col min="7658" max="7658" width="29.7109375" style="3" customWidth="1"/>
    <col min="7659" max="7659" width="20.7109375" style="3" customWidth="1"/>
    <col min="7660" max="7661" width="0" style="3" hidden="1" customWidth="1"/>
    <col min="7662" max="7912" width="9.140625" style="3"/>
    <col min="7913" max="7913" width="67" style="3" customWidth="1"/>
    <col min="7914" max="7914" width="29.7109375" style="3" customWidth="1"/>
    <col min="7915" max="7915" width="20.7109375" style="3" customWidth="1"/>
    <col min="7916" max="7917" width="0" style="3" hidden="1" customWidth="1"/>
    <col min="7918" max="8168" width="9.140625" style="3"/>
    <col min="8169" max="8169" width="67" style="3" customWidth="1"/>
    <col min="8170" max="8170" width="29.7109375" style="3" customWidth="1"/>
    <col min="8171" max="8171" width="20.7109375" style="3" customWidth="1"/>
    <col min="8172" max="8173" width="0" style="3" hidden="1" customWidth="1"/>
    <col min="8174" max="8424" width="9.140625" style="3"/>
    <col min="8425" max="8425" width="67" style="3" customWidth="1"/>
    <col min="8426" max="8426" width="29.7109375" style="3" customWidth="1"/>
    <col min="8427" max="8427" width="20.7109375" style="3" customWidth="1"/>
    <col min="8428" max="8429" width="0" style="3" hidden="1" customWidth="1"/>
    <col min="8430" max="8680" width="9.140625" style="3"/>
    <col min="8681" max="8681" width="67" style="3" customWidth="1"/>
    <col min="8682" max="8682" width="29.7109375" style="3" customWidth="1"/>
    <col min="8683" max="8683" width="20.7109375" style="3" customWidth="1"/>
    <col min="8684" max="8685" width="0" style="3" hidden="1" customWidth="1"/>
    <col min="8686" max="8936" width="9.140625" style="3"/>
    <col min="8937" max="8937" width="67" style="3" customWidth="1"/>
    <col min="8938" max="8938" width="29.7109375" style="3" customWidth="1"/>
    <col min="8939" max="8939" width="20.7109375" style="3" customWidth="1"/>
    <col min="8940" max="8941" width="0" style="3" hidden="1" customWidth="1"/>
    <col min="8942" max="9192" width="9.140625" style="3"/>
    <col min="9193" max="9193" width="67" style="3" customWidth="1"/>
    <col min="9194" max="9194" width="29.7109375" style="3" customWidth="1"/>
    <col min="9195" max="9195" width="20.7109375" style="3" customWidth="1"/>
    <col min="9196" max="9197" width="0" style="3" hidden="1" customWidth="1"/>
    <col min="9198" max="9448" width="9.140625" style="3"/>
    <col min="9449" max="9449" width="67" style="3" customWidth="1"/>
    <col min="9450" max="9450" width="29.7109375" style="3" customWidth="1"/>
    <col min="9451" max="9451" width="20.7109375" style="3" customWidth="1"/>
    <col min="9452" max="9453" width="0" style="3" hidden="1" customWidth="1"/>
    <col min="9454" max="9704" width="9.140625" style="3"/>
    <col min="9705" max="9705" width="67" style="3" customWidth="1"/>
    <col min="9706" max="9706" width="29.7109375" style="3" customWidth="1"/>
    <col min="9707" max="9707" width="20.7109375" style="3" customWidth="1"/>
    <col min="9708" max="9709" width="0" style="3" hidden="1" customWidth="1"/>
    <col min="9710" max="9960" width="9.140625" style="3"/>
    <col min="9961" max="9961" width="67" style="3" customWidth="1"/>
    <col min="9962" max="9962" width="29.7109375" style="3" customWidth="1"/>
    <col min="9963" max="9963" width="20.7109375" style="3" customWidth="1"/>
    <col min="9964" max="9965" width="0" style="3" hidden="1" customWidth="1"/>
    <col min="9966" max="10216" width="9.140625" style="3"/>
    <col min="10217" max="10217" width="67" style="3" customWidth="1"/>
    <col min="10218" max="10218" width="29.7109375" style="3" customWidth="1"/>
    <col min="10219" max="10219" width="20.7109375" style="3" customWidth="1"/>
    <col min="10220" max="10221" width="0" style="3" hidden="1" customWidth="1"/>
    <col min="10222" max="10472" width="9.140625" style="3"/>
    <col min="10473" max="10473" width="67" style="3" customWidth="1"/>
    <col min="10474" max="10474" width="29.7109375" style="3" customWidth="1"/>
    <col min="10475" max="10475" width="20.7109375" style="3" customWidth="1"/>
    <col min="10476" max="10477" width="0" style="3" hidden="1" customWidth="1"/>
    <col min="10478" max="10728" width="9.140625" style="3"/>
    <col min="10729" max="10729" width="67" style="3" customWidth="1"/>
    <col min="10730" max="10730" width="29.7109375" style="3" customWidth="1"/>
    <col min="10731" max="10731" width="20.7109375" style="3" customWidth="1"/>
    <col min="10732" max="10733" width="0" style="3" hidden="1" customWidth="1"/>
    <col min="10734" max="10984" width="9.140625" style="3"/>
    <col min="10985" max="10985" width="67" style="3" customWidth="1"/>
    <col min="10986" max="10986" width="29.7109375" style="3" customWidth="1"/>
    <col min="10987" max="10987" width="20.7109375" style="3" customWidth="1"/>
    <col min="10988" max="10989" width="0" style="3" hidden="1" customWidth="1"/>
    <col min="10990" max="11240" width="9.140625" style="3"/>
    <col min="11241" max="11241" width="67" style="3" customWidth="1"/>
    <col min="11242" max="11242" width="29.7109375" style="3" customWidth="1"/>
    <col min="11243" max="11243" width="20.7109375" style="3" customWidth="1"/>
    <col min="11244" max="11245" width="0" style="3" hidden="1" customWidth="1"/>
    <col min="11246" max="11496" width="9.140625" style="3"/>
    <col min="11497" max="11497" width="67" style="3" customWidth="1"/>
    <col min="11498" max="11498" width="29.7109375" style="3" customWidth="1"/>
    <col min="11499" max="11499" width="20.7109375" style="3" customWidth="1"/>
    <col min="11500" max="11501" width="0" style="3" hidden="1" customWidth="1"/>
    <col min="11502" max="11752" width="9.140625" style="3"/>
    <col min="11753" max="11753" width="67" style="3" customWidth="1"/>
    <col min="11754" max="11754" width="29.7109375" style="3" customWidth="1"/>
    <col min="11755" max="11755" width="20.7109375" style="3" customWidth="1"/>
    <col min="11756" max="11757" width="0" style="3" hidden="1" customWidth="1"/>
    <col min="11758" max="12008" width="9.140625" style="3"/>
    <col min="12009" max="12009" width="67" style="3" customWidth="1"/>
    <col min="12010" max="12010" width="29.7109375" style="3" customWidth="1"/>
    <col min="12011" max="12011" width="20.7109375" style="3" customWidth="1"/>
    <col min="12012" max="12013" width="0" style="3" hidden="1" customWidth="1"/>
    <col min="12014" max="12264" width="9.140625" style="3"/>
    <col min="12265" max="12265" width="67" style="3" customWidth="1"/>
    <col min="12266" max="12266" width="29.7109375" style="3" customWidth="1"/>
    <col min="12267" max="12267" width="20.7109375" style="3" customWidth="1"/>
    <col min="12268" max="12269" width="0" style="3" hidden="1" customWidth="1"/>
    <col min="12270" max="12520" width="9.140625" style="3"/>
    <col min="12521" max="12521" width="67" style="3" customWidth="1"/>
    <col min="12522" max="12522" width="29.7109375" style="3" customWidth="1"/>
    <col min="12523" max="12523" width="20.7109375" style="3" customWidth="1"/>
    <col min="12524" max="12525" width="0" style="3" hidden="1" customWidth="1"/>
    <col min="12526" max="12776" width="9.140625" style="3"/>
    <col min="12777" max="12777" width="67" style="3" customWidth="1"/>
    <col min="12778" max="12778" width="29.7109375" style="3" customWidth="1"/>
    <col min="12779" max="12779" width="20.7109375" style="3" customWidth="1"/>
    <col min="12780" max="12781" width="0" style="3" hidden="1" customWidth="1"/>
    <col min="12782" max="13032" width="9.140625" style="3"/>
    <col min="13033" max="13033" width="67" style="3" customWidth="1"/>
    <col min="13034" max="13034" width="29.7109375" style="3" customWidth="1"/>
    <col min="13035" max="13035" width="20.7109375" style="3" customWidth="1"/>
    <col min="13036" max="13037" width="0" style="3" hidden="1" customWidth="1"/>
    <col min="13038" max="13288" width="9.140625" style="3"/>
    <col min="13289" max="13289" width="67" style="3" customWidth="1"/>
    <col min="13290" max="13290" width="29.7109375" style="3" customWidth="1"/>
    <col min="13291" max="13291" width="20.7109375" style="3" customWidth="1"/>
    <col min="13292" max="13293" width="0" style="3" hidden="1" customWidth="1"/>
    <col min="13294" max="13544" width="9.140625" style="3"/>
    <col min="13545" max="13545" width="67" style="3" customWidth="1"/>
    <col min="13546" max="13546" width="29.7109375" style="3" customWidth="1"/>
    <col min="13547" max="13547" width="20.7109375" style="3" customWidth="1"/>
    <col min="13548" max="13549" width="0" style="3" hidden="1" customWidth="1"/>
    <col min="13550" max="13800" width="9.140625" style="3"/>
    <col min="13801" max="13801" width="67" style="3" customWidth="1"/>
    <col min="13802" max="13802" width="29.7109375" style="3" customWidth="1"/>
    <col min="13803" max="13803" width="20.7109375" style="3" customWidth="1"/>
    <col min="13804" max="13805" width="0" style="3" hidden="1" customWidth="1"/>
    <col min="13806" max="14056" width="9.140625" style="3"/>
    <col min="14057" max="14057" width="67" style="3" customWidth="1"/>
    <col min="14058" max="14058" width="29.7109375" style="3" customWidth="1"/>
    <col min="14059" max="14059" width="20.7109375" style="3" customWidth="1"/>
    <col min="14060" max="14061" width="0" style="3" hidden="1" customWidth="1"/>
    <col min="14062" max="14312" width="9.140625" style="3"/>
    <col min="14313" max="14313" width="67" style="3" customWidth="1"/>
    <col min="14314" max="14314" width="29.7109375" style="3" customWidth="1"/>
    <col min="14315" max="14315" width="20.7109375" style="3" customWidth="1"/>
    <col min="14316" max="14317" width="0" style="3" hidden="1" customWidth="1"/>
    <col min="14318" max="14568" width="9.140625" style="3"/>
    <col min="14569" max="14569" width="67" style="3" customWidth="1"/>
    <col min="14570" max="14570" width="29.7109375" style="3" customWidth="1"/>
    <col min="14571" max="14571" width="20.7109375" style="3" customWidth="1"/>
    <col min="14572" max="14573" width="0" style="3" hidden="1" customWidth="1"/>
    <col min="14574" max="14824" width="9.140625" style="3"/>
    <col min="14825" max="14825" width="67" style="3" customWidth="1"/>
    <col min="14826" max="14826" width="29.7109375" style="3" customWidth="1"/>
    <col min="14827" max="14827" width="20.7109375" style="3" customWidth="1"/>
    <col min="14828" max="14829" width="0" style="3" hidden="1" customWidth="1"/>
    <col min="14830" max="15080" width="9.140625" style="3"/>
    <col min="15081" max="15081" width="67" style="3" customWidth="1"/>
    <col min="15082" max="15082" width="29.7109375" style="3" customWidth="1"/>
    <col min="15083" max="15083" width="20.7109375" style="3" customWidth="1"/>
    <col min="15084" max="15085" width="0" style="3" hidden="1" customWidth="1"/>
    <col min="15086" max="15336" width="9.140625" style="3"/>
    <col min="15337" max="15337" width="67" style="3" customWidth="1"/>
    <col min="15338" max="15338" width="29.7109375" style="3" customWidth="1"/>
    <col min="15339" max="15339" width="20.7109375" style="3" customWidth="1"/>
    <col min="15340" max="15341" width="0" style="3" hidden="1" customWidth="1"/>
    <col min="15342" max="15592" width="9.140625" style="3"/>
    <col min="15593" max="15593" width="67" style="3" customWidth="1"/>
    <col min="15594" max="15594" width="29.7109375" style="3" customWidth="1"/>
    <col min="15595" max="15595" width="20.7109375" style="3" customWidth="1"/>
    <col min="15596" max="15597" width="0" style="3" hidden="1" customWidth="1"/>
    <col min="15598" max="15848" width="9.140625" style="3"/>
    <col min="15849" max="15849" width="67" style="3" customWidth="1"/>
    <col min="15850" max="15850" width="29.7109375" style="3" customWidth="1"/>
    <col min="15851" max="15851" width="20.7109375" style="3" customWidth="1"/>
    <col min="15852" max="15853" width="0" style="3" hidden="1" customWidth="1"/>
    <col min="15854" max="16104" width="9.140625" style="3"/>
    <col min="16105" max="16105" width="67" style="3" customWidth="1"/>
    <col min="16106" max="16106" width="29.7109375" style="3" customWidth="1"/>
    <col min="16107" max="16107" width="20.7109375" style="3" customWidth="1"/>
    <col min="16108" max="16109" width="0" style="3" hidden="1" customWidth="1"/>
    <col min="16110" max="16384" width="9.140625" style="3"/>
  </cols>
  <sheetData>
    <row r="1" spans="1:3" s="1" customFormat="1" ht="15.75" x14ac:dyDescent="0.25">
      <c r="C1" s="40" t="s">
        <v>146</v>
      </c>
    </row>
    <row r="2" spans="1:3" s="1" customFormat="1" ht="15.75" x14ac:dyDescent="0.25">
      <c r="C2" s="40" t="s">
        <v>0</v>
      </c>
    </row>
    <row r="3" spans="1:3" x14ac:dyDescent="0.25">
      <c r="C3" s="41" t="s">
        <v>1</v>
      </c>
    </row>
    <row r="4" spans="1:3" s="1" customFormat="1" ht="15.75" x14ac:dyDescent="0.25">
      <c r="C4" s="40" t="s">
        <v>142</v>
      </c>
    </row>
    <row r="6" spans="1:3" x14ac:dyDescent="0.25">
      <c r="A6" s="56" t="s">
        <v>137</v>
      </c>
      <c r="B6" s="56"/>
      <c r="C6" s="56"/>
    </row>
    <row r="7" spans="1:3" ht="54.75" customHeight="1" x14ac:dyDescent="0.25">
      <c r="A7" s="57"/>
      <c r="B7" s="57"/>
      <c r="C7" s="57"/>
    </row>
    <row r="8" spans="1:3" ht="15" customHeight="1" x14ac:dyDescent="0.25">
      <c r="A8" s="58" t="s">
        <v>2</v>
      </c>
      <c r="B8" s="59" t="s">
        <v>3</v>
      </c>
      <c r="C8" s="60" t="s">
        <v>129</v>
      </c>
    </row>
    <row r="9" spans="1:3" x14ac:dyDescent="0.25">
      <c r="A9" s="58"/>
      <c r="B9" s="59"/>
      <c r="C9" s="60"/>
    </row>
    <row r="10" spans="1:3" s="8" customFormat="1" x14ac:dyDescent="0.25">
      <c r="A10" s="53">
        <v>1</v>
      </c>
      <c r="B10" s="54">
        <v>2</v>
      </c>
      <c r="C10" s="55" t="s">
        <v>12</v>
      </c>
    </row>
    <row r="11" spans="1:3" ht="28.5" x14ac:dyDescent="0.25">
      <c r="A11" s="9" t="s">
        <v>14</v>
      </c>
      <c r="B11" s="10" t="s">
        <v>15</v>
      </c>
      <c r="C11" s="42">
        <f>SUM(C12+C17+C22+C46)</f>
        <v>336628.29999999993</v>
      </c>
    </row>
    <row r="12" spans="1:3" ht="42.75" hidden="1" x14ac:dyDescent="0.25">
      <c r="A12" s="9" t="s">
        <v>16</v>
      </c>
      <c r="B12" s="10" t="s">
        <v>17</v>
      </c>
      <c r="C12" s="42">
        <f>C14</f>
        <v>0</v>
      </c>
    </row>
    <row r="13" spans="1:3" ht="45" hidden="1" x14ac:dyDescent="0.25">
      <c r="A13" s="13" t="s">
        <v>18</v>
      </c>
      <c r="B13" s="14" t="s">
        <v>19</v>
      </c>
      <c r="C13" s="14" t="s">
        <v>20</v>
      </c>
    </row>
    <row r="14" spans="1:3" ht="45" hidden="1" x14ac:dyDescent="0.25">
      <c r="A14" s="13" t="s">
        <v>21</v>
      </c>
      <c r="B14" s="14" t="s">
        <v>22</v>
      </c>
      <c r="C14" s="43">
        <f>C16</f>
        <v>0</v>
      </c>
    </row>
    <row r="15" spans="1:3" ht="45" hidden="1" x14ac:dyDescent="0.25">
      <c r="A15" s="13" t="s">
        <v>23</v>
      </c>
      <c r="B15" s="14" t="s">
        <v>24</v>
      </c>
      <c r="C15" s="43">
        <f>SUM(C16)</f>
        <v>0</v>
      </c>
    </row>
    <row r="16" spans="1:3" ht="45" hidden="1" x14ac:dyDescent="0.25">
      <c r="A16" s="13" t="s">
        <v>25</v>
      </c>
      <c r="B16" s="14" t="s">
        <v>26</v>
      </c>
      <c r="C16" s="43">
        <v>0</v>
      </c>
    </row>
    <row r="17" spans="1:4" ht="28.5" x14ac:dyDescent="0.25">
      <c r="A17" s="9" t="s">
        <v>27</v>
      </c>
      <c r="B17" s="10" t="s">
        <v>28</v>
      </c>
      <c r="C17" s="42">
        <f>SUM(C18+C20)</f>
        <v>392047.19999999995</v>
      </c>
    </row>
    <row r="18" spans="1:4" ht="30" x14ac:dyDescent="0.25">
      <c r="A18" s="13" t="s">
        <v>29</v>
      </c>
      <c r="B18" s="14" t="s">
        <v>30</v>
      </c>
      <c r="C18" s="43">
        <f>SUM(C19)</f>
        <v>392047.19999999995</v>
      </c>
    </row>
    <row r="19" spans="1:4" ht="30" x14ac:dyDescent="0.25">
      <c r="A19" s="13" t="s">
        <v>31</v>
      </c>
      <c r="B19" s="14" t="s">
        <v>127</v>
      </c>
      <c r="C19" s="43">
        <f>191517.3-C26</f>
        <v>392047.19999999995</v>
      </c>
    </row>
    <row r="20" spans="1:4" ht="30" x14ac:dyDescent="0.25">
      <c r="A20" s="13" t="s">
        <v>32</v>
      </c>
      <c r="B20" s="14" t="s">
        <v>33</v>
      </c>
      <c r="C20" s="43">
        <f>SUM(C21)</f>
        <v>0</v>
      </c>
    </row>
    <row r="21" spans="1:4" ht="30" x14ac:dyDescent="0.25">
      <c r="A21" s="13" t="s">
        <v>34</v>
      </c>
      <c r="B21" s="14" t="s">
        <v>128</v>
      </c>
      <c r="C21" s="43">
        <v>0</v>
      </c>
    </row>
    <row r="22" spans="1:4" s="23" customFormat="1" ht="28.5" x14ac:dyDescent="0.25">
      <c r="A22" s="20" t="s">
        <v>35</v>
      </c>
      <c r="B22" s="21" t="s">
        <v>36</v>
      </c>
      <c r="C22" s="42">
        <f>C23+C25</f>
        <v>-200529.9</v>
      </c>
    </row>
    <row r="23" spans="1:4" s="23" customFormat="1" ht="30" hidden="1" x14ac:dyDescent="0.25">
      <c r="A23" s="24" t="s">
        <v>37</v>
      </c>
      <c r="B23" s="25" t="s">
        <v>38</v>
      </c>
      <c r="C23" s="43">
        <f>C24</f>
        <v>0</v>
      </c>
    </row>
    <row r="24" spans="1:4" s="23" customFormat="1" ht="30" x14ac:dyDescent="0.25">
      <c r="A24" s="24" t="s">
        <v>39</v>
      </c>
      <c r="B24" s="25" t="s">
        <v>125</v>
      </c>
      <c r="C24" s="43">
        <v>0</v>
      </c>
    </row>
    <row r="25" spans="1:4" s="23" customFormat="1" ht="45" hidden="1" x14ac:dyDescent="0.25">
      <c r="A25" s="24" t="s">
        <v>40</v>
      </c>
      <c r="B25" s="25" t="s">
        <v>41</v>
      </c>
      <c r="C25" s="43">
        <f>SUM(C26)</f>
        <v>-200529.9</v>
      </c>
    </row>
    <row r="26" spans="1:4" s="23" customFormat="1" ht="45" x14ac:dyDescent="0.25">
      <c r="A26" s="24" t="s">
        <v>42</v>
      </c>
      <c r="B26" s="25" t="s">
        <v>126</v>
      </c>
      <c r="C26" s="43">
        <v>-200529.9</v>
      </c>
      <c r="D26" s="48"/>
    </row>
    <row r="27" spans="1:4" s="23" customFormat="1" ht="28.5" hidden="1" x14ac:dyDescent="0.25">
      <c r="A27" s="20" t="s">
        <v>43</v>
      </c>
      <c r="B27" s="21" t="s">
        <v>44</v>
      </c>
      <c r="C27" s="42">
        <f>C28+C31+C34</f>
        <v>0</v>
      </c>
    </row>
    <row r="28" spans="1:4" s="23" customFormat="1" ht="30" hidden="1" x14ac:dyDescent="0.25">
      <c r="A28" s="24" t="s">
        <v>45</v>
      </c>
      <c r="B28" s="25" t="s">
        <v>46</v>
      </c>
      <c r="C28" s="43">
        <f>C29</f>
        <v>0</v>
      </c>
    </row>
    <row r="29" spans="1:4" s="23" customFormat="1" ht="30" hidden="1" x14ac:dyDescent="0.25">
      <c r="A29" s="24" t="s">
        <v>47</v>
      </c>
      <c r="B29" s="25" t="s">
        <v>48</v>
      </c>
      <c r="C29" s="43">
        <f>C30</f>
        <v>0</v>
      </c>
    </row>
    <row r="30" spans="1:4" s="23" customFormat="1" ht="45" hidden="1" x14ac:dyDescent="0.25">
      <c r="A30" s="24" t="s">
        <v>49</v>
      </c>
      <c r="B30" s="25" t="s">
        <v>50</v>
      </c>
      <c r="C30" s="43">
        <v>0</v>
      </c>
    </row>
    <row r="31" spans="1:4" s="23" customFormat="1" ht="30" hidden="1" x14ac:dyDescent="0.25">
      <c r="A31" s="24" t="s">
        <v>51</v>
      </c>
      <c r="B31" s="25" t="s">
        <v>52</v>
      </c>
      <c r="C31" s="43">
        <f>C32</f>
        <v>0</v>
      </c>
    </row>
    <row r="32" spans="1:4" s="23" customFormat="1" ht="90" hidden="1" x14ac:dyDescent="0.25">
      <c r="A32" s="24" t="s">
        <v>53</v>
      </c>
      <c r="B32" s="25" t="s">
        <v>54</v>
      </c>
      <c r="C32" s="43">
        <f>C33</f>
        <v>0</v>
      </c>
    </row>
    <row r="33" spans="1:3" s="23" customFormat="1" ht="90" hidden="1" x14ac:dyDescent="0.25">
      <c r="A33" s="24" t="s">
        <v>55</v>
      </c>
      <c r="B33" s="25" t="s">
        <v>56</v>
      </c>
      <c r="C33" s="43">
        <v>0</v>
      </c>
    </row>
    <row r="34" spans="1:3" s="23" customFormat="1" ht="30" hidden="1" x14ac:dyDescent="0.25">
      <c r="A34" s="24" t="s">
        <v>57</v>
      </c>
      <c r="B34" s="25" t="s">
        <v>58</v>
      </c>
      <c r="C34" s="43">
        <f>C35+C40</f>
        <v>0</v>
      </c>
    </row>
    <row r="35" spans="1:3" s="23" customFormat="1" ht="30" hidden="1" x14ac:dyDescent="0.25">
      <c r="A35" s="24" t="s">
        <v>59</v>
      </c>
      <c r="B35" s="25" t="s">
        <v>60</v>
      </c>
      <c r="C35" s="43">
        <f>C36+C38</f>
        <v>0</v>
      </c>
    </row>
    <row r="36" spans="1:3" s="23" customFormat="1" ht="30" hidden="1" x14ac:dyDescent="0.25">
      <c r="A36" s="24" t="s">
        <v>61</v>
      </c>
      <c r="B36" s="25" t="s">
        <v>62</v>
      </c>
      <c r="C36" s="43">
        <f>C37</f>
        <v>0</v>
      </c>
    </row>
    <row r="37" spans="1:3" s="23" customFormat="1" ht="45" hidden="1" x14ac:dyDescent="0.25">
      <c r="A37" s="24" t="s">
        <v>63</v>
      </c>
      <c r="B37" s="25" t="s">
        <v>64</v>
      </c>
      <c r="C37" s="43">
        <v>0</v>
      </c>
    </row>
    <row r="38" spans="1:3" s="23" customFormat="1" ht="45" hidden="1" x14ac:dyDescent="0.25">
      <c r="A38" s="24" t="s">
        <v>65</v>
      </c>
      <c r="B38" s="25" t="s">
        <v>66</v>
      </c>
      <c r="C38" s="43">
        <f>C39</f>
        <v>0</v>
      </c>
    </row>
    <row r="39" spans="1:3" s="23" customFormat="1" ht="60" hidden="1" x14ac:dyDescent="0.25">
      <c r="A39" s="24" t="s">
        <v>67</v>
      </c>
      <c r="B39" s="25" t="s">
        <v>68</v>
      </c>
      <c r="C39" s="43">
        <v>0</v>
      </c>
    </row>
    <row r="40" spans="1:3" s="23" customFormat="1" ht="30" hidden="1" x14ac:dyDescent="0.25">
      <c r="A40" s="24" t="s">
        <v>69</v>
      </c>
      <c r="B40" s="25" t="s">
        <v>70</v>
      </c>
      <c r="C40" s="43">
        <f>C41</f>
        <v>0</v>
      </c>
    </row>
    <row r="41" spans="1:3" s="23" customFormat="1" ht="30" hidden="1" x14ac:dyDescent="0.25">
      <c r="A41" s="24" t="s">
        <v>71</v>
      </c>
      <c r="B41" s="25" t="s">
        <v>72</v>
      </c>
      <c r="C41" s="43">
        <f>C42</f>
        <v>0</v>
      </c>
    </row>
    <row r="42" spans="1:3" s="23" customFormat="1" ht="45" hidden="1" x14ac:dyDescent="0.25">
      <c r="A42" s="24" t="s">
        <v>73</v>
      </c>
      <c r="B42" s="25" t="s">
        <v>74</v>
      </c>
      <c r="C42" s="43">
        <v>0</v>
      </c>
    </row>
    <row r="43" spans="1:3" s="23" customFormat="1" ht="30" hidden="1" x14ac:dyDescent="0.25">
      <c r="A43" s="24" t="s">
        <v>75</v>
      </c>
      <c r="B43" s="25" t="s">
        <v>76</v>
      </c>
      <c r="C43" s="43">
        <v>0</v>
      </c>
    </row>
    <row r="44" spans="1:3" s="23" customFormat="1" ht="30" hidden="1" x14ac:dyDescent="0.25">
      <c r="A44" s="24" t="s">
        <v>77</v>
      </c>
      <c r="B44" s="25" t="s">
        <v>78</v>
      </c>
      <c r="C44" s="43">
        <v>0</v>
      </c>
    </row>
    <row r="45" spans="1:3" s="23" customFormat="1" ht="30" hidden="1" x14ac:dyDescent="0.25">
      <c r="A45" s="24" t="s">
        <v>79</v>
      </c>
      <c r="B45" s="25" t="s">
        <v>80</v>
      </c>
      <c r="C45" s="43">
        <v>0</v>
      </c>
    </row>
    <row r="46" spans="1:3" s="23" customFormat="1" ht="28.5" x14ac:dyDescent="0.25">
      <c r="A46" s="20" t="s">
        <v>81</v>
      </c>
      <c r="B46" s="21" t="s">
        <v>82</v>
      </c>
      <c r="C46" s="42">
        <f>SUM(C47+C54)</f>
        <v>145111</v>
      </c>
    </row>
    <row r="47" spans="1:3" s="23" customFormat="1" hidden="1" x14ac:dyDescent="0.25">
      <c r="A47" s="24" t="s">
        <v>83</v>
      </c>
      <c r="B47" s="25" t="s">
        <v>84</v>
      </c>
      <c r="C47" s="43">
        <f>C51+C48</f>
        <v>-7671975.4000000004</v>
      </c>
    </row>
    <row r="48" spans="1:3" s="23" customFormat="1" hidden="1" x14ac:dyDescent="0.25">
      <c r="A48" s="24" t="s">
        <v>85</v>
      </c>
      <c r="B48" s="25" t="s">
        <v>86</v>
      </c>
      <c r="C48" s="43">
        <f>C49</f>
        <v>0</v>
      </c>
    </row>
    <row r="49" spans="1:3" s="23" customFormat="1" ht="30" hidden="1" x14ac:dyDescent="0.25">
      <c r="A49" s="24" t="s">
        <v>87</v>
      </c>
      <c r="B49" s="25" t="s">
        <v>88</v>
      </c>
      <c r="C49" s="43">
        <f>C50</f>
        <v>0</v>
      </c>
    </row>
    <row r="50" spans="1:3" s="23" customFormat="1" ht="30" hidden="1" x14ac:dyDescent="0.25">
      <c r="A50" s="24" t="s">
        <v>89</v>
      </c>
      <c r="B50" s="25" t="s">
        <v>90</v>
      </c>
      <c r="C50" s="43"/>
    </row>
    <row r="51" spans="1:3" s="23" customFormat="1" hidden="1" x14ac:dyDescent="0.25">
      <c r="A51" s="24" t="s">
        <v>91</v>
      </c>
      <c r="B51" s="25" t="s">
        <v>118</v>
      </c>
      <c r="C51" s="43">
        <f>C52</f>
        <v>-7671975.4000000004</v>
      </c>
    </row>
    <row r="52" spans="1:3" s="23" customFormat="1" hidden="1" x14ac:dyDescent="0.25">
      <c r="A52" s="24" t="s">
        <v>92</v>
      </c>
      <c r="B52" s="25" t="s">
        <v>119</v>
      </c>
      <c r="C52" s="43">
        <f>C53</f>
        <v>-7671975.4000000004</v>
      </c>
    </row>
    <row r="53" spans="1:3" s="23" customFormat="1" ht="30" x14ac:dyDescent="0.25">
      <c r="A53" s="24" t="s">
        <v>93</v>
      </c>
      <c r="B53" s="25" t="s">
        <v>120</v>
      </c>
      <c r="C53" s="43">
        <f>-7279928.2-C24-C19</f>
        <v>-7671975.4000000004</v>
      </c>
    </row>
    <row r="54" spans="1:3" s="23" customFormat="1" hidden="1" x14ac:dyDescent="0.25">
      <c r="A54" s="24" t="s">
        <v>94</v>
      </c>
      <c r="B54" s="25" t="s">
        <v>95</v>
      </c>
      <c r="C54" s="43">
        <f>C55+C58</f>
        <v>7817086.4000000004</v>
      </c>
    </row>
    <row r="55" spans="1:3" s="23" customFormat="1" hidden="1" x14ac:dyDescent="0.25">
      <c r="A55" s="24" t="s">
        <v>96</v>
      </c>
      <c r="B55" s="25" t="s">
        <v>97</v>
      </c>
      <c r="C55" s="43">
        <f>C56</f>
        <v>0</v>
      </c>
    </row>
    <row r="56" spans="1:3" s="23" customFormat="1" hidden="1" x14ac:dyDescent="0.25">
      <c r="A56" s="24" t="s">
        <v>98</v>
      </c>
      <c r="B56" s="25" t="s">
        <v>99</v>
      </c>
      <c r="C56" s="43">
        <f>C57</f>
        <v>0</v>
      </c>
    </row>
    <row r="57" spans="1:3" s="23" customFormat="1" ht="30" hidden="1" x14ac:dyDescent="0.25">
      <c r="A57" s="24" t="s">
        <v>100</v>
      </c>
      <c r="B57" s="25" t="s">
        <v>101</v>
      </c>
      <c r="C57" s="43">
        <v>0</v>
      </c>
    </row>
    <row r="58" spans="1:3" s="23" customFormat="1" hidden="1" x14ac:dyDescent="0.25">
      <c r="A58" s="24" t="s">
        <v>102</v>
      </c>
      <c r="B58" s="25" t="s">
        <v>103</v>
      </c>
      <c r="C58" s="43">
        <f>C59-C61</f>
        <v>7817086.4000000004</v>
      </c>
    </row>
    <row r="59" spans="1:3" s="23" customFormat="1" hidden="1" x14ac:dyDescent="0.25">
      <c r="A59" s="24" t="s">
        <v>104</v>
      </c>
      <c r="B59" s="25" t="s">
        <v>121</v>
      </c>
      <c r="C59" s="43">
        <f>SUM(C60)</f>
        <v>7817086.4000000004</v>
      </c>
    </row>
    <row r="60" spans="1:3" s="23" customFormat="1" ht="30" x14ac:dyDescent="0.25">
      <c r="A60" s="24" t="s">
        <v>105</v>
      </c>
      <c r="B60" s="25" t="s">
        <v>122</v>
      </c>
      <c r="C60" s="43">
        <f>7616556.5-C21-C26</f>
        <v>7817086.4000000004</v>
      </c>
    </row>
    <row r="61" spans="1:3" s="23" customFormat="1" hidden="1" x14ac:dyDescent="0.25">
      <c r="A61" s="24" t="s">
        <v>102</v>
      </c>
      <c r="B61" s="25" t="s">
        <v>123</v>
      </c>
      <c r="C61" s="43">
        <f>SUM(C62)</f>
        <v>0</v>
      </c>
    </row>
    <row r="62" spans="1:3" s="23" customFormat="1" ht="30" hidden="1" x14ac:dyDescent="0.25">
      <c r="A62" s="24" t="s">
        <v>106</v>
      </c>
      <c r="B62" s="25" t="s">
        <v>124</v>
      </c>
      <c r="C62" s="43">
        <v>0</v>
      </c>
    </row>
    <row r="63" spans="1:3" hidden="1" x14ac:dyDescent="0.25">
      <c r="A63" s="9" t="s">
        <v>107</v>
      </c>
      <c r="B63" s="10" t="s">
        <v>108</v>
      </c>
      <c r="C63" s="42">
        <f>C11+C46</f>
        <v>481739.29999999993</v>
      </c>
    </row>
    <row r="69" spans="1:1" x14ac:dyDescent="0.25">
      <c r="A69" s="31"/>
    </row>
    <row r="70" spans="1:1" x14ac:dyDescent="0.25">
      <c r="A70" s="31"/>
    </row>
  </sheetData>
  <mergeCells count="4">
    <mergeCell ref="A6:C7"/>
    <mergeCell ref="A8:A9"/>
    <mergeCell ref="B8:B9"/>
    <mergeCell ref="C8:C9"/>
  </mergeCells>
  <pageMargins left="1.1811023622047245" right="0.39370078740157483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workbookViewId="0">
      <selection activeCell="T7" sqref="T7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251" width="9.140625" style="3"/>
    <col min="252" max="252" width="67" style="3" customWidth="1"/>
    <col min="253" max="253" width="29.7109375" style="3" customWidth="1"/>
    <col min="254" max="254" width="20.7109375" style="3" customWidth="1"/>
    <col min="255" max="256" width="0" style="3" hidden="1" customWidth="1"/>
    <col min="257" max="507" width="9.140625" style="3"/>
    <col min="508" max="508" width="67" style="3" customWidth="1"/>
    <col min="509" max="509" width="29.7109375" style="3" customWidth="1"/>
    <col min="510" max="510" width="20.7109375" style="3" customWidth="1"/>
    <col min="511" max="512" width="0" style="3" hidden="1" customWidth="1"/>
    <col min="513" max="763" width="9.140625" style="3"/>
    <col min="764" max="764" width="67" style="3" customWidth="1"/>
    <col min="765" max="765" width="29.7109375" style="3" customWidth="1"/>
    <col min="766" max="766" width="20.7109375" style="3" customWidth="1"/>
    <col min="767" max="768" width="0" style="3" hidden="1" customWidth="1"/>
    <col min="769" max="1019" width="9.140625" style="3"/>
    <col min="1020" max="1020" width="67" style="3" customWidth="1"/>
    <col min="1021" max="1021" width="29.7109375" style="3" customWidth="1"/>
    <col min="1022" max="1022" width="20.7109375" style="3" customWidth="1"/>
    <col min="1023" max="1024" width="0" style="3" hidden="1" customWidth="1"/>
    <col min="1025" max="1275" width="9.140625" style="3"/>
    <col min="1276" max="1276" width="67" style="3" customWidth="1"/>
    <col min="1277" max="1277" width="29.7109375" style="3" customWidth="1"/>
    <col min="1278" max="1278" width="20.7109375" style="3" customWidth="1"/>
    <col min="1279" max="1280" width="0" style="3" hidden="1" customWidth="1"/>
    <col min="1281" max="1531" width="9.140625" style="3"/>
    <col min="1532" max="1532" width="67" style="3" customWidth="1"/>
    <col min="1533" max="1533" width="29.7109375" style="3" customWidth="1"/>
    <col min="1534" max="1534" width="20.7109375" style="3" customWidth="1"/>
    <col min="1535" max="1536" width="0" style="3" hidden="1" customWidth="1"/>
    <col min="1537" max="1787" width="9.140625" style="3"/>
    <col min="1788" max="1788" width="67" style="3" customWidth="1"/>
    <col min="1789" max="1789" width="29.7109375" style="3" customWidth="1"/>
    <col min="1790" max="1790" width="20.7109375" style="3" customWidth="1"/>
    <col min="1791" max="1792" width="0" style="3" hidden="1" customWidth="1"/>
    <col min="1793" max="2043" width="9.140625" style="3"/>
    <col min="2044" max="2044" width="67" style="3" customWidth="1"/>
    <col min="2045" max="2045" width="29.7109375" style="3" customWidth="1"/>
    <col min="2046" max="2046" width="20.7109375" style="3" customWidth="1"/>
    <col min="2047" max="2048" width="0" style="3" hidden="1" customWidth="1"/>
    <col min="2049" max="2299" width="9.140625" style="3"/>
    <col min="2300" max="2300" width="67" style="3" customWidth="1"/>
    <col min="2301" max="2301" width="29.7109375" style="3" customWidth="1"/>
    <col min="2302" max="2302" width="20.7109375" style="3" customWidth="1"/>
    <col min="2303" max="2304" width="0" style="3" hidden="1" customWidth="1"/>
    <col min="2305" max="2555" width="9.140625" style="3"/>
    <col min="2556" max="2556" width="67" style="3" customWidth="1"/>
    <col min="2557" max="2557" width="29.7109375" style="3" customWidth="1"/>
    <col min="2558" max="2558" width="20.7109375" style="3" customWidth="1"/>
    <col min="2559" max="2560" width="0" style="3" hidden="1" customWidth="1"/>
    <col min="2561" max="2811" width="9.140625" style="3"/>
    <col min="2812" max="2812" width="67" style="3" customWidth="1"/>
    <col min="2813" max="2813" width="29.7109375" style="3" customWidth="1"/>
    <col min="2814" max="2814" width="20.7109375" style="3" customWidth="1"/>
    <col min="2815" max="2816" width="0" style="3" hidden="1" customWidth="1"/>
    <col min="2817" max="3067" width="9.140625" style="3"/>
    <col min="3068" max="3068" width="67" style="3" customWidth="1"/>
    <col min="3069" max="3069" width="29.7109375" style="3" customWidth="1"/>
    <col min="3070" max="3070" width="20.7109375" style="3" customWidth="1"/>
    <col min="3071" max="3072" width="0" style="3" hidden="1" customWidth="1"/>
    <col min="3073" max="3323" width="9.140625" style="3"/>
    <col min="3324" max="3324" width="67" style="3" customWidth="1"/>
    <col min="3325" max="3325" width="29.7109375" style="3" customWidth="1"/>
    <col min="3326" max="3326" width="20.7109375" style="3" customWidth="1"/>
    <col min="3327" max="3328" width="0" style="3" hidden="1" customWidth="1"/>
    <col min="3329" max="3579" width="9.140625" style="3"/>
    <col min="3580" max="3580" width="67" style="3" customWidth="1"/>
    <col min="3581" max="3581" width="29.7109375" style="3" customWidth="1"/>
    <col min="3582" max="3582" width="20.7109375" style="3" customWidth="1"/>
    <col min="3583" max="3584" width="0" style="3" hidden="1" customWidth="1"/>
    <col min="3585" max="3835" width="9.140625" style="3"/>
    <col min="3836" max="3836" width="67" style="3" customWidth="1"/>
    <col min="3837" max="3837" width="29.7109375" style="3" customWidth="1"/>
    <col min="3838" max="3838" width="20.7109375" style="3" customWidth="1"/>
    <col min="3839" max="3840" width="0" style="3" hidden="1" customWidth="1"/>
    <col min="3841" max="4091" width="9.140625" style="3"/>
    <col min="4092" max="4092" width="67" style="3" customWidth="1"/>
    <col min="4093" max="4093" width="29.7109375" style="3" customWidth="1"/>
    <col min="4094" max="4094" width="20.7109375" style="3" customWidth="1"/>
    <col min="4095" max="4096" width="0" style="3" hidden="1" customWidth="1"/>
    <col min="4097" max="4347" width="9.140625" style="3"/>
    <col min="4348" max="4348" width="67" style="3" customWidth="1"/>
    <col min="4349" max="4349" width="29.7109375" style="3" customWidth="1"/>
    <col min="4350" max="4350" width="20.7109375" style="3" customWidth="1"/>
    <col min="4351" max="4352" width="0" style="3" hidden="1" customWidth="1"/>
    <col min="4353" max="4603" width="9.140625" style="3"/>
    <col min="4604" max="4604" width="67" style="3" customWidth="1"/>
    <col min="4605" max="4605" width="29.7109375" style="3" customWidth="1"/>
    <col min="4606" max="4606" width="20.7109375" style="3" customWidth="1"/>
    <col min="4607" max="4608" width="0" style="3" hidden="1" customWidth="1"/>
    <col min="4609" max="4859" width="9.140625" style="3"/>
    <col min="4860" max="4860" width="67" style="3" customWidth="1"/>
    <col min="4861" max="4861" width="29.7109375" style="3" customWidth="1"/>
    <col min="4862" max="4862" width="20.7109375" style="3" customWidth="1"/>
    <col min="4863" max="4864" width="0" style="3" hidden="1" customWidth="1"/>
    <col min="4865" max="5115" width="9.140625" style="3"/>
    <col min="5116" max="5116" width="67" style="3" customWidth="1"/>
    <col min="5117" max="5117" width="29.7109375" style="3" customWidth="1"/>
    <col min="5118" max="5118" width="20.7109375" style="3" customWidth="1"/>
    <col min="5119" max="5120" width="0" style="3" hidden="1" customWidth="1"/>
    <col min="5121" max="5371" width="9.140625" style="3"/>
    <col min="5372" max="5372" width="67" style="3" customWidth="1"/>
    <col min="5373" max="5373" width="29.7109375" style="3" customWidth="1"/>
    <col min="5374" max="5374" width="20.7109375" style="3" customWidth="1"/>
    <col min="5375" max="5376" width="0" style="3" hidden="1" customWidth="1"/>
    <col min="5377" max="5627" width="9.140625" style="3"/>
    <col min="5628" max="5628" width="67" style="3" customWidth="1"/>
    <col min="5629" max="5629" width="29.7109375" style="3" customWidth="1"/>
    <col min="5630" max="5630" width="20.7109375" style="3" customWidth="1"/>
    <col min="5631" max="5632" width="0" style="3" hidden="1" customWidth="1"/>
    <col min="5633" max="5883" width="9.140625" style="3"/>
    <col min="5884" max="5884" width="67" style="3" customWidth="1"/>
    <col min="5885" max="5885" width="29.7109375" style="3" customWidth="1"/>
    <col min="5886" max="5886" width="20.7109375" style="3" customWidth="1"/>
    <col min="5887" max="5888" width="0" style="3" hidden="1" customWidth="1"/>
    <col min="5889" max="6139" width="9.140625" style="3"/>
    <col min="6140" max="6140" width="67" style="3" customWidth="1"/>
    <col min="6141" max="6141" width="29.7109375" style="3" customWidth="1"/>
    <col min="6142" max="6142" width="20.7109375" style="3" customWidth="1"/>
    <col min="6143" max="6144" width="0" style="3" hidden="1" customWidth="1"/>
    <col min="6145" max="6395" width="9.140625" style="3"/>
    <col min="6396" max="6396" width="67" style="3" customWidth="1"/>
    <col min="6397" max="6397" width="29.7109375" style="3" customWidth="1"/>
    <col min="6398" max="6398" width="20.7109375" style="3" customWidth="1"/>
    <col min="6399" max="6400" width="0" style="3" hidden="1" customWidth="1"/>
    <col min="6401" max="6651" width="9.140625" style="3"/>
    <col min="6652" max="6652" width="67" style="3" customWidth="1"/>
    <col min="6653" max="6653" width="29.7109375" style="3" customWidth="1"/>
    <col min="6654" max="6654" width="20.7109375" style="3" customWidth="1"/>
    <col min="6655" max="6656" width="0" style="3" hidden="1" customWidth="1"/>
    <col min="6657" max="6907" width="9.140625" style="3"/>
    <col min="6908" max="6908" width="67" style="3" customWidth="1"/>
    <col min="6909" max="6909" width="29.7109375" style="3" customWidth="1"/>
    <col min="6910" max="6910" width="20.7109375" style="3" customWidth="1"/>
    <col min="6911" max="6912" width="0" style="3" hidden="1" customWidth="1"/>
    <col min="6913" max="7163" width="9.140625" style="3"/>
    <col min="7164" max="7164" width="67" style="3" customWidth="1"/>
    <col min="7165" max="7165" width="29.7109375" style="3" customWidth="1"/>
    <col min="7166" max="7166" width="20.7109375" style="3" customWidth="1"/>
    <col min="7167" max="7168" width="0" style="3" hidden="1" customWidth="1"/>
    <col min="7169" max="7419" width="9.140625" style="3"/>
    <col min="7420" max="7420" width="67" style="3" customWidth="1"/>
    <col min="7421" max="7421" width="29.7109375" style="3" customWidth="1"/>
    <col min="7422" max="7422" width="20.7109375" style="3" customWidth="1"/>
    <col min="7423" max="7424" width="0" style="3" hidden="1" customWidth="1"/>
    <col min="7425" max="7675" width="9.140625" style="3"/>
    <col min="7676" max="7676" width="67" style="3" customWidth="1"/>
    <col min="7677" max="7677" width="29.7109375" style="3" customWidth="1"/>
    <col min="7678" max="7678" width="20.7109375" style="3" customWidth="1"/>
    <col min="7679" max="7680" width="0" style="3" hidden="1" customWidth="1"/>
    <col min="7681" max="7931" width="9.140625" style="3"/>
    <col min="7932" max="7932" width="67" style="3" customWidth="1"/>
    <col min="7933" max="7933" width="29.7109375" style="3" customWidth="1"/>
    <col min="7934" max="7934" width="20.7109375" style="3" customWidth="1"/>
    <col min="7935" max="7936" width="0" style="3" hidden="1" customWidth="1"/>
    <col min="7937" max="8187" width="9.140625" style="3"/>
    <col min="8188" max="8188" width="67" style="3" customWidth="1"/>
    <col min="8189" max="8189" width="29.7109375" style="3" customWidth="1"/>
    <col min="8190" max="8190" width="20.7109375" style="3" customWidth="1"/>
    <col min="8191" max="8192" width="0" style="3" hidden="1" customWidth="1"/>
    <col min="8193" max="8443" width="9.140625" style="3"/>
    <col min="8444" max="8444" width="67" style="3" customWidth="1"/>
    <col min="8445" max="8445" width="29.7109375" style="3" customWidth="1"/>
    <col min="8446" max="8446" width="20.7109375" style="3" customWidth="1"/>
    <col min="8447" max="8448" width="0" style="3" hidden="1" customWidth="1"/>
    <col min="8449" max="8699" width="9.140625" style="3"/>
    <col min="8700" max="8700" width="67" style="3" customWidth="1"/>
    <col min="8701" max="8701" width="29.7109375" style="3" customWidth="1"/>
    <col min="8702" max="8702" width="20.7109375" style="3" customWidth="1"/>
    <col min="8703" max="8704" width="0" style="3" hidden="1" customWidth="1"/>
    <col min="8705" max="8955" width="9.140625" style="3"/>
    <col min="8956" max="8956" width="67" style="3" customWidth="1"/>
    <col min="8957" max="8957" width="29.7109375" style="3" customWidth="1"/>
    <col min="8958" max="8958" width="20.7109375" style="3" customWidth="1"/>
    <col min="8959" max="8960" width="0" style="3" hidden="1" customWidth="1"/>
    <col min="8961" max="9211" width="9.140625" style="3"/>
    <col min="9212" max="9212" width="67" style="3" customWidth="1"/>
    <col min="9213" max="9213" width="29.7109375" style="3" customWidth="1"/>
    <col min="9214" max="9214" width="20.7109375" style="3" customWidth="1"/>
    <col min="9215" max="9216" width="0" style="3" hidden="1" customWidth="1"/>
    <col min="9217" max="9467" width="9.140625" style="3"/>
    <col min="9468" max="9468" width="67" style="3" customWidth="1"/>
    <col min="9469" max="9469" width="29.7109375" style="3" customWidth="1"/>
    <col min="9470" max="9470" width="20.7109375" style="3" customWidth="1"/>
    <col min="9471" max="9472" width="0" style="3" hidden="1" customWidth="1"/>
    <col min="9473" max="9723" width="9.140625" style="3"/>
    <col min="9724" max="9724" width="67" style="3" customWidth="1"/>
    <col min="9725" max="9725" width="29.7109375" style="3" customWidth="1"/>
    <col min="9726" max="9726" width="20.7109375" style="3" customWidth="1"/>
    <col min="9727" max="9728" width="0" style="3" hidden="1" customWidth="1"/>
    <col min="9729" max="9979" width="9.140625" style="3"/>
    <col min="9980" max="9980" width="67" style="3" customWidth="1"/>
    <col min="9981" max="9981" width="29.7109375" style="3" customWidth="1"/>
    <col min="9982" max="9982" width="20.7109375" style="3" customWidth="1"/>
    <col min="9983" max="9984" width="0" style="3" hidden="1" customWidth="1"/>
    <col min="9985" max="10235" width="9.140625" style="3"/>
    <col min="10236" max="10236" width="67" style="3" customWidth="1"/>
    <col min="10237" max="10237" width="29.7109375" style="3" customWidth="1"/>
    <col min="10238" max="10238" width="20.7109375" style="3" customWidth="1"/>
    <col min="10239" max="10240" width="0" style="3" hidden="1" customWidth="1"/>
    <col min="10241" max="10491" width="9.140625" style="3"/>
    <col min="10492" max="10492" width="67" style="3" customWidth="1"/>
    <col min="10493" max="10493" width="29.7109375" style="3" customWidth="1"/>
    <col min="10494" max="10494" width="20.7109375" style="3" customWidth="1"/>
    <col min="10495" max="10496" width="0" style="3" hidden="1" customWidth="1"/>
    <col min="10497" max="10747" width="9.140625" style="3"/>
    <col min="10748" max="10748" width="67" style="3" customWidth="1"/>
    <col min="10749" max="10749" width="29.7109375" style="3" customWidth="1"/>
    <col min="10750" max="10750" width="20.7109375" style="3" customWidth="1"/>
    <col min="10751" max="10752" width="0" style="3" hidden="1" customWidth="1"/>
    <col min="10753" max="11003" width="9.140625" style="3"/>
    <col min="11004" max="11004" width="67" style="3" customWidth="1"/>
    <col min="11005" max="11005" width="29.7109375" style="3" customWidth="1"/>
    <col min="11006" max="11006" width="20.7109375" style="3" customWidth="1"/>
    <col min="11007" max="11008" width="0" style="3" hidden="1" customWidth="1"/>
    <col min="11009" max="11259" width="9.140625" style="3"/>
    <col min="11260" max="11260" width="67" style="3" customWidth="1"/>
    <col min="11261" max="11261" width="29.7109375" style="3" customWidth="1"/>
    <col min="11262" max="11262" width="20.7109375" style="3" customWidth="1"/>
    <col min="11263" max="11264" width="0" style="3" hidden="1" customWidth="1"/>
    <col min="11265" max="11515" width="9.140625" style="3"/>
    <col min="11516" max="11516" width="67" style="3" customWidth="1"/>
    <col min="11517" max="11517" width="29.7109375" style="3" customWidth="1"/>
    <col min="11518" max="11518" width="20.7109375" style="3" customWidth="1"/>
    <col min="11519" max="11520" width="0" style="3" hidden="1" customWidth="1"/>
    <col min="11521" max="11771" width="9.140625" style="3"/>
    <col min="11772" max="11772" width="67" style="3" customWidth="1"/>
    <col min="11773" max="11773" width="29.7109375" style="3" customWidth="1"/>
    <col min="11774" max="11774" width="20.7109375" style="3" customWidth="1"/>
    <col min="11775" max="11776" width="0" style="3" hidden="1" customWidth="1"/>
    <col min="11777" max="12027" width="9.140625" style="3"/>
    <col min="12028" max="12028" width="67" style="3" customWidth="1"/>
    <col min="12029" max="12029" width="29.7109375" style="3" customWidth="1"/>
    <col min="12030" max="12030" width="20.7109375" style="3" customWidth="1"/>
    <col min="12031" max="12032" width="0" style="3" hidden="1" customWidth="1"/>
    <col min="12033" max="12283" width="9.140625" style="3"/>
    <col min="12284" max="12284" width="67" style="3" customWidth="1"/>
    <col min="12285" max="12285" width="29.7109375" style="3" customWidth="1"/>
    <col min="12286" max="12286" width="20.7109375" style="3" customWidth="1"/>
    <col min="12287" max="12288" width="0" style="3" hidden="1" customWidth="1"/>
    <col min="12289" max="12539" width="9.140625" style="3"/>
    <col min="12540" max="12540" width="67" style="3" customWidth="1"/>
    <col min="12541" max="12541" width="29.7109375" style="3" customWidth="1"/>
    <col min="12542" max="12542" width="20.7109375" style="3" customWidth="1"/>
    <col min="12543" max="12544" width="0" style="3" hidden="1" customWidth="1"/>
    <col min="12545" max="12795" width="9.140625" style="3"/>
    <col min="12796" max="12796" width="67" style="3" customWidth="1"/>
    <col min="12797" max="12797" width="29.7109375" style="3" customWidth="1"/>
    <col min="12798" max="12798" width="20.7109375" style="3" customWidth="1"/>
    <col min="12799" max="12800" width="0" style="3" hidden="1" customWidth="1"/>
    <col min="12801" max="13051" width="9.140625" style="3"/>
    <col min="13052" max="13052" width="67" style="3" customWidth="1"/>
    <col min="13053" max="13053" width="29.7109375" style="3" customWidth="1"/>
    <col min="13054" max="13054" width="20.7109375" style="3" customWidth="1"/>
    <col min="13055" max="13056" width="0" style="3" hidden="1" customWidth="1"/>
    <col min="13057" max="13307" width="9.140625" style="3"/>
    <col min="13308" max="13308" width="67" style="3" customWidth="1"/>
    <col min="13309" max="13309" width="29.7109375" style="3" customWidth="1"/>
    <col min="13310" max="13310" width="20.7109375" style="3" customWidth="1"/>
    <col min="13311" max="13312" width="0" style="3" hidden="1" customWidth="1"/>
    <col min="13313" max="13563" width="9.140625" style="3"/>
    <col min="13564" max="13564" width="67" style="3" customWidth="1"/>
    <col min="13565" max="13565" width="29.7109375" style="3" customWidth="1"/>
    <col min="13566" max="13566" width="20.7109375" style="3" customWidth="1"/>
    <col min="13567" max="13568" width="0" style="3" hidden="1" customWidth="1"/>
    <col min="13569" max="13819" width="9.140625" style="3"/>
    <col min="13820" max="13820" width="67" style="3" customWidth="1"/>
    <col min="13821" max="13821" width="29.7109375" style="3" customWidth="1"/>
    <col min="13822" max="13822" width="20.7109375" style="3" customWidth="1"/>
    <col min="13823" max="13824" width="0" style="3" hidden="1" customWidth="1"/>
    <col min="13825" max="14075" width="9.140625" style="3"/>
    <col min="14076" max="14076" width="67" style="3" customWidth="1"/>
    <col min="14077" max="14077" width="29.7109375" style="3" customWidth="1"/>
    <col min="14078" max="14078" width="20.7109375" style="3" customWidth="1"/>
    <col min="14079" max="14080" width="0" style="3" hidden="1" customWidth="1"/>
    <col min="14081" max="14331" width="9.140625" style="3"/>
    <col min="14332" max="14332" width="67" style="3" customWidth="1"/>
    <col min="14333" max="14333" width="29.7109375" style="3" customWidth="1"/>
    <col min="14334" max="14334" width="20.7109375" style="3" customWidth="1"/>
    <col min="14335" max="14336" width="0" style="3" hidden="1" customWidth="1"/>
    <col min="14337" max="14587" width="9.140625" style="3"/>
    <col min="14588" max="14588" width="67" style="3" customWidth="1"/>
    <col min="14589" max="14589" width="29.7109375" style="3" customWidth="1"/>
    <col min="14590" max="14590" width="20.7109375" style="3" customWidth="1"/>
    <col min="14591" max="14592" width="0" style="3" hidden="1" customWidth="1"/>
    <col min="14593" max="14843" width="9.140625" style="3"/>
    <col min="14844" max="14844" width="67" style="3" customWidth="1"/>
    <col min="14845" max="14845" width="29.7109375" style="3" customWidth="1"/>
    <col min="14846" max="14846" width="20.7109375" style="3" customWidth="1"/>
    <col min="14847" max="14848" width="0" style="3" hidden="1" customWidth="1"/>
    <col min="14849" max="15099" width="9.140625" style="3"/>
    <col min="15100" max="15100" width="67" style="3" customWidth="1"/>
    <col min="15101" max="15101" width="29.7109375" style="3" customWidth="1"/>
    <col min="15102" max="15102" width="20.7109375" style="3" customWidth="1"/>
    <col min="15103" max="15104" width="0" style="3" hidden="1" customWidth="1"/>
    <col min="15105" max="15355" width="9.140625" style="3"/>
    <col min="15356" max="15356" width="67" style="3" customWidth="1"/>
    <col min="15357" max="15357" width="29.7109375" style="3" customWidth="1"/>
    <col min="15358" max="15358" width="20.7109375" style="3" customWidth="1"/>
    <col min="15359" max="15360" width="0" style="3" hidden="1" customWidth="1"/>
    <col min="15361" max="15611" width="9.140625" style="3"/>
    <col min="15612" max="15612" width="67" style="3" customWidth="1"/>
    <col min="15613" max="15613" width="29.7109375" style="3" customWidth="1"/>
    <col min="15614" max="15614" width="20.7109375" style="3" customWidth="1"/>
    <col min="15615" max="15616" width="0" style="3" hidden="1" customWidth="1"/>
    <col min="15617" max="15867" width="9.140625" style="3"/>
    <col min="15868" max="15868" width="67" style="3" customWidth="1"/>
    <col min="15869" max="15869" width="29.7109375" style="3" customWidth="1"/>
    <col min="15870" max="15870" width="20.7109375" style="3" customWidth="1"/>
    <col min="15871" max="15872" width="0" style="3" hidden="1" customWidth="1"/>
    <col min="15873" max="16123" width="9.140625" style="3"/>
    <col min="16124" max="16124" width="67" style="3" customWidth="1"/>
    <col min="16125" max="16125" width="29.7109375" style="3" customWidth="1"/>
    <col min="16126" max="16126" width="20.7109375" style="3" customWidth="1"/>
    <col min="16127" max="16128" width="0" style="3" hidden="1" customWidth="1"/>
    <col min="16129" max="16384" width="9.140625" style="3"/>
  </cols>
  <sheetData>
    <row r="1" spans="1:17" s="1" customFormat="1" ht="15.75" x14ac:dyDescent="0.25">
      <c r="E1" s="2"/>
      <c r="G1" s="2"/>
      <c r="I1" s="2"/>
      <c r="K1" s="2"/>
      <c r="M1" s="2"/>
      <c r="O1" s="2"/>
      <c r="Q1" s="39" t="s">
        <v>147</v>
      </c>
    </row>
    <row r="2" spans="1:17" s="1" customFormat="1" ht="15.75" x14ac:dyDescent="0.25">
      <c r="E2" s="2"/>
      <c r="G2" s="2"/>
      <c r="I2" s="2"/>
      <c r="K2" s="2"/>
      <c r="M2" s="2"/>
      <c r="O2" s="2"/>
      <c r="Q2" s="39" t="s">
        <v>0</v>
      </c>
    </row>
    <row r="3" spans="1:17" x14ac:dyDescent="0.25">
      <c r="Q3" s="37" t="s">
        <v>1</v>
      </c>
    </row>
    <row r="4" spans="1:17" s="1" customFormat="1" ht="15.75" x14ac:dyDescent="0.25">
      <c r="E4" s="2"/>
      <c r="G4" s="2"/>
      <c r="I4" s="2"/>
      <c r="K4" s="2"/>
      <c r="M4" s="2"/>
      <c r="O4" s="2"/>
      <c r="Q4" s="39" t="s">
        <v>143</v>
      </c>
    </row>
    <row r="6" spans="1:17" ht="15" customHeight="1" x14ac:dyDescent="0.25">
      <c r="A6" s="56" t="s">
        <v>138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ht="54.7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18.75" customHeight="1" x14ac:dyDescent="0.25">
      <c r="A8" s="58" t="s">
        <v>2</v>
      </c>
      <c r="B8" s="59" t="s">
        <v>3</v>
      </c>
      <c r="C8" s="60" t="s">
        <v>4</v>
      </c>
      <c r="D8" s="61" t="s">
        <v>5</v>
      </c>
      <c r="E8" s="60"/>
      <c r="F8" s="61" t="s">
        <v>6</v>
      </c>
      <c r="G8" s="60"/>
      <c r="H8" s="61" t="s">
        <v>7</v>
      </c>
      <c r="I8" s="60"/>
      <c r="J8" s="61" t="s">
        <v>8</v>
      </c>
      <c r="K8" s="60"/>
      <c r="L8" s="61" t="s">
        <v>9</v>
      </c>
      <c r="M8" s="60"/>
      <c r="N8" s="61" t="s">
        <v>10</v>
      </c>
      <c r="O8" s="60" t="s">
        <v>11</v>
      </c>
      <c r="P8" s="60" t="s">
        <v>131</v>
      </c>
      <c r="Q8" s="60" t="s">
        <v>132</v>
      </c>
    </row>
    <row r="9" spans="1:17" x14ac:dyDescent="0.25">
      <c r="A9" s="58"/>
      <c r="B9" s="59"/>
      <c r="C9" s="60"/>
      <c r="D9" s="62"/>
      <c r="E9" s="60"/>
      <c r="F9" s="62"/>
      <c r="G9" s="60"/>
      <c r="H9" s="62"/>
      <c r="I9" s="60"/>
      <c r="J9" s="62"/>
      <c r="K9" s="60"/>
      <c r="L9" s="62"/>
      <c r="M9" s="60"/>
      <c r="N9" s="62"/>
      <c r="O9" s="60"/>
      <c r="P9" s="60"/>
      <c r="Q9" s="60"/>
    </row>
    <row r="10" spans="1:17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117</v>
      </c>
    </row>
    <row r="11" spans="1:17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2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42">
        <f>SUM(P12+P17+P22)</f>
        <v>192780.10000000003</v>
      </c>
      <c r="Q11" s="42">
        <f>SUM(Q12+Q17+Q22)</f>
        <v>194139</v>
      </c>
    </row>
    <row r="12" spans="1:17" ht="42.75" hidden="1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2" si="7">SUM(E12:F12)</f>
        <v>0</v>
      </c>
      <c r="H12" s="11">
        <f t="shared" ref="H12:J12" si="8">H14</f>
        <v>0</v>
      </c>
      <c r="I12" s="12">
        <f t="shared" ref="I12:I62" si="9">SUM(G12:H12)</f>
        <v>0</v>
      </c>
      <c r="J12" s="11">
        <f t="shared" si="8"/>
        <v>0</v>
      </c>
      <c r="K12" s="12">
        <f t="shared" ref="K12:K62" si="10">SUM(I12:J12)</f>
        <v>0</v>
      </c>
      <c r="L12" s="11">
        <f t="shared" ref="L12:N12" si="11">L14</f>
        <v>0</v>
      </c>
      <c r="M12" s="12">
        <f t="shared" ref="M12:M62" si="12">SUM(K12:L12)</f>
        <v>0</v>
      </c>
      <c r="N12" s="11">
        <f t="shared" si="11"/>
        <v>0</v>
      </c>
      <c r="O12" s="12">
        <f t="shared" ref="O12:O62" si="13">SUM(M12:N12)</f>
        <v>0</v>
      </c>
      <c r="P12" s="42">
        <f>P14</f>
        <v>0</v>
      </c>
      <c r="Q12" s="42">
        <f>Q14</f>
        <v>0</v>
      </c>
    </row>
    <row r="13" spans="1:17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20</v>
      </c>
      <c r="Q13" s="14" t="s">
        <v>20</v>
      </c>
    </row>
    <row r="14" spans="1:17" ht="45" hidden="1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43">
        <f>P16</f>
        <v>0</v>
      </c>
      <c r="Q14" s="43">
        <f>Q16</f>
        <v>0</v>
      </c>
    </row>
    <row r="15" spans="1:17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43">
        <f>SUM(P16)</f>
        <v>0</v>
      </c>
      <c r="Q15" s="43">
        <f>SUM(Q16)</f>
        <v>0</v>
      </c>
    </row>
    <row r="16" spans="1:17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43">
        <v>0</v>
      </c>
      <c r="Q16" s="43">
        <v>0</v>
      </c>
    </row>
    <row r="17" spans="1:17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42">
        <f>SUM(P18+P20)</f>
        <v>336425.4</v>
      </c>
      <c r="Q17" s="42">
        <f>SUM(Q18+Q20)</f>
        <v>267472.3</v>
      </c>
    </row>
    <row r="18" spans="1:17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43">
        <f>SUM(P19)</f>
        <v>527942.69999999995</v>
      </c>
      <c r="Q18" s="43">
        <f>SUM(Q19)</f>
        <v>460252.4</v>
      </c>
    </row>
    <row r="19" spans="1:17" ht="30" x14ac:dyDescent="0.25">
      <c r="A19" s="13" t="s">
        <v>31</v>
      </c>
      <c r="B19" s="14" t="s">
        <v>127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43">
        <f>192780.1-P26-P21</f>
        <v>527942.69999999995</v>
      </c>
      <c r="Q19" s="43">
        <f>194139-Q26-Q21</f>
        <v>460252.4</v>
      </c>
    </row>
    <row r="20" spans="1:17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43">
        <f>SUM(P21)</f>
        <v>-191517.29999999993</v>
      </c>
      <c r="Q20" s="43">
        <f>SUM(Q21)</f>
        <v>-192780.10000000003</v>
      </c>
    </row>
    <row r="21" spans="1:17" ht="30" x14ac:dyDescent="0.25">
      <c r="A21" s="13" t="s">
        <v>34</v>
      </c>
      <c r="B21" s="14" t="s">
        <v>128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43">
        <f>-пр6!C11+пр6!C46</f>
        <v>-191517.29999999993</v>
      </c>
      <c r="Q21" s="43">
        <f>-P11</f>
        <v>-192780.10000000003</v>
      </c>
    </row>
    <row r="22" spans="1:17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42">
        <f>P23+P25</f>
        <v>-143645.29999999999</v>
      </c>
      <c r="Q22" s="42">
        <f>Q23+Q25</f>
        <v>-73333.3</v>
      </c>
    </row>
    <row r="23" spans="1:17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43">
        <f>P24</f>
        <v>0</v>
      </c>
      <c r="Q23" s="43">
        <f>Q24</f>
        <v>0</v>
      </c>
    </row>
    <row r="24" spans="1:17" s="23" customFormat="1" ht="30" x14ac:dyDescent="0.25">
      <c r="A24" s="24" t="s">
        <v>39</v>
      </c>
      <c r="B24" s="25" t="s">
        <v>125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43">
        <v>0</v>
      </c>
      <c r="Q24" s="43">
        <v>0</v>
      </c>
    </row>
    <row r="25" spans="1:17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43">
        <f>SUM(P26)</f>
        <v>-143645.29999999999</v>
      </c>
      <c r="Q25" s="43">
        <f>SUM(Q26)</f>
        <v>-73333.3</v>
      </c>
    </row>
    <row r="26" spans="1:17" s="23" customFormat="1" ht="45" x14ac:dyDescent="0.25">
      <c r="A26" s="24" t="s">
        <v>42</v>
      </c>
      <c r="B26" s="25" t="s">
        <v>126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43">
        <f>-70312-73333.3</f>
        <v>-143645.29999999999</v>
      </c>
      <c r="Q26" s="43">
        <v>-73333.3</v>
      </c>
    </row>
    <row r="27" spans="1:17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42">
        <f>P28+P31+P34</f>
        <v>0</v>
      </c>
      <c r="Q27" s="42">
        <f>Q28+Q31+Q34</f>
        <v>0</v>
      </c>
    </row>
    <row r="28" spans="1:17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43">
        <f t="shared" ref="P28:Q29" si="30">P29</f>
        <v>0</v>
      </c>
      <c r="Q28" s="43">
        <f t="shared" si="30"/>
        <v>0</v>
      </c>
    </row>
    <row r="29" spans="1:17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43">
        <f t="shared" si="30"/>
        <v>0</v>
      </c>
      <c r="Q29" s="43">
        <f t="shared" si="30"/>
        <v>0</v>
      </c>
    </row>
    <row r="30" spans="1:17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43">
        <v>0</v>
      </c>
      <c r="Q30" s="43">
        <v>0</v>
      </c>
    </row>
    <row r="31" spans="1:17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43">
        <f t="shared" ref="P31:Q32" si="31">P32</f>
        <v>0</v>
      </c>
      <c r="Q31" s="43">
        <f t="shared" si="31"/>
        <v>0</v>
      </c>
    </row>
    <row r="32" spans="1:17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43">
        <f t="shared" si="31"/>
        <v>0</v>
      </c>
      <c r="Q32" s="43">
        <f t="shared" si="31"/>
        <v>0</v>
      </c>
    </row>
    <row r="33" spans="1:17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43">
        <v>0</v>
      </c>
      <c r="Q33" s="43">
        <v>0</v>
      </c>
    </row>
    <row r="34" spans="1:17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43">
        <f>P35+P40</f>
        <v>0</v>
      </c>
      <c r="Q34" s="43">
        <f>Q35+Q40</f>
        <v>0</v>
      </c>
    </row>
    <row r="35" spans="1:17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43">
        <f>P36+P38</f>
        <v>0</v>
      </c>
      <c r="Q35" s="43">
        <f>Q36+Q38</f>
        <v>0</v>
      </c>
    </row>
    <row r="36" spans="1:17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43">
        <f>P37</f>
        <v>0</v>
      </c>
      <c r="Q36" s="43">
        <f>Q37</f>
        <v>0</v>
      </c>
    </row>
    <row r="37" spans="1:17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43">
        <v>0</v>
      </c>
      <c r="Q37" s="43">
        <v>0</v>
      </c>
    </row>
    <row r="38" spans="1:17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43">
        <f>P39</f>
        <v>0</v>
      </c>
      <c r="Q38" s="43">
        <f>Q39</f>
        <v>0</v>
      </c>
    </row>
    <row r="39" spans="1:17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43">
        <v>0</v>
      </c>
      <c r="Q39" s="43">
        <v>0</v>
      </c>
    </row>
    <row r="40" spans="1:17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43">
        <f t="shared" ref="P40:Q41" si="32">P41</f>
        <v>0</v>
      </c>
      <c r="Q40" s="43">
        <f t="shared" si="32"/>
        <v>0</v>
      </c>
    </row>
    <row r="41" spans="1:17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43">
        <f t="shared" si="32"/>
        <v>0</v>
      </c>
      <c r="Q41" s="43">
        <f t="shared" si="32"/>
        <v>0</v>
      </c>
    </row>
    <row r="42" spans="1:17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43">
        <v>0</v>
      </c>
      <c r="Q42" s="43">
        <v>0</v>
      </c>
    </row>
    <row r="43" spans="1:17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43">
        <v>0</v>
      </c>
      <c r="Q43" s="43">
        <v>0</v>
      </c>
    </row>
    <row r="44" spans="1:17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43">
        <v>0</v>
      </c>
      <c r="Q44" s="43">
        <v>0</v>
      </c>
    </row>
    <row r="45" spans="1:17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43">
        <v>0</v>
      </c>
      <c r="Q45" s="43">
        <v>0</v>
      </c>
    </row>
    <row r="46" spans="1:17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3">SUM(D47+D54)</f>
        <v>0</v>
      </c>
      <c r="E46" s="12">
        <f t="shared" si="1"/>
        <v>0</v>
      </c>
      <c r="F46" s="22">
        <f t="shared" ref="F46" si="34">SUM(F47+F54)</f>
        <v>0</v>
      </c>
      <c r="G46" s="12">
        <f t="shared" si="7"/>
        <v>0</v>
      </c>
      <c r="H46" s="22">
        <f t="shared" ref="H46:J46" si="35">SUM(H47+H54)</f>
        <v>0</v>
      </c>
      <c r="I46" s="12">
        <f t="shared" si="9"/>
        <v>0</v>
      </c>
      <c r="J46" s="22">
        <f t="shared" si="35"/>
        <v>0</v>
      </c>
      <c r="K46" s="12">
        <f t="shared" si="10"/>
        <v>0</v>
      </c>
      <c r="L46" s="22">
        <f t="shared" ref="L46:N46" si="36">SUM(L47+L54)</f>
        <v>0</v>
      </c>
      <c r="M46" s="12">
        <f t="shared" si="12"/>
        <v>0</v>
      </c>
      <c r="N46" s="22">
        <f t="shared" si="36"/>
        <v>0</v>
      </c>
      <c r="O46" s="12">
        <f t="shared" si="13"/>
        <v>0</v>
      </c>
      <c r="P46" s="42">
        <f>SUM(P47+P54)</f>
        <v>-9.3132257461547852E-10</v>
      </c>
      <c r="Q46" s="42">
        <f>SUM(Q47+Q54)</f>
        <v>-9.3132257461547852E-10</v>
      </c>
    </row>
    <row r="47" spans="1:17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37">D51+D48</f>
        <v>0</v>
      </c>
      <c r="E47" s="12">
        <f t="shared" si="1"/>
        <v>-3379739.2</v>
      </c>
      <c r="F47" s="26">
        <f t="shared" ref="F47" si="38">F51+F48</f>
        <v>0</v>
      </c>
      <c r="G47" s="12">
        <f t="shared" si="7"/>
        <v>-3379739.2</v>
      </c>
      <c r="H47" s="26">
        <f t="shared" ref="H47:J47" si="39">H51+H48</f>
        <v>0</v>
      </c>
      <c r="I47" s="12">
        <f t="shared" si="9"/>
        <v>-3379739.2</v>
      </c>
      <c r="J47" s="26">
        <f t="shared" si="39"/>
        <v>0</v>
      </c>
      <c r="K47" s="12">
        <f t="shared" si="10"/>
        <v>-3379739.2</v>
      </c>
      <c r="L47" s="26">
        <f t="shared" ref="L47:N47" si="40">L51+L48</f>
        <v>0</v>
      </c>
      <c r="M47" s="12">
        <f t="shared" si="12"/>
        <v>-3379739.2</v>
      </c>
      <c r="N47" s="26">
        <f t="shared" si="40"/>
        <v>0</v>
      </c>
      <c r="O47" s="12">
        <f t="shared" si="13"/>
        <v>-3379739.2</v>
      </c>
      <c r="P47" s="43">
        <f>P51+P48</f>
        <v>-7229451.6000000006</v>
      </c>
      <c r="Q47" s="43">
        <f>Q51+Q48</f>
        <v>-6330269.6000000006</v>
      </c>
    </row>
    <row r="48" spans="1:17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1">D49</f>
        <v>0</v>
      </c>
      <c r="E48" s="12">
        <f t="shared" si="1"/>
        <v>0</v>
      </c>
      <c r="F48" s="26">
        <f t="shared" si="41"/>
        <v>0</v>
      </c>
      <c r="G48" s="12">
        <f t="shared" si="7"/>
        <v>0</v>
      </c>
      <c r="H48" s="26">
        <f t="shared" si="41"/>
        <v>0</v>
      </c>
      <c r="I48" s="12">
        <f t="shared" si="9"/>
        <v>0</v>
      </c>
      <c r="J48" s="26">
        <f t="shared" si="41"/>
        <v>0</v>
      </c>
      <c r="K48" s="12">
        <f t="shared" si="10"/>
        <v>0</v>
      </c>
      <c r="L48" s="26">
        <f t="shared" si="41"/>
        <v>0</v>
      </c>
      <c r="M48" s="12">
        <f t="shared" si="12"/>
        <v>0</v>
      </c>
      <c r="N48" s="26">
        <f t="shared" si="41"/>
        <v>0</v>
      </c>
      <c r="O48" s="12">
        <f t="shared" si="13"/>
        <v>0</v>
      </c>
      <c r="P48" s="43">
        <f t="shared" ref="P48:Q49" si="42">P49</f>
        <v>0</v>
      </c>
      <c r="Q48" s="43">
        <f t="shared" si="42"/>
        <v>0</v>
      </c>
    </row>
    <row r="49" spans="1:17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41"/>
        <v>0</v>
      </c>
      <c r="E49" s="12">
        <f t="shared" si="1"/>
        <v>0</v>
      </c>
      <c r="F49" s="26">
        <f t="shared" si="41"/>
        <v>0</v>
      </c>
      <c r="G49" s="12">
        <f t="shared" si="7"/>
        <v>0</v>
      </c>
      <c r="H49" s="26">
        <f t="shared" si="41"/>
        <v>0</v>
      </c>
      <c r="I49" s="12">
        <f t="shared" si="9"/>
        <v>0</v>
      </c>
      <c r="J49" s="26">
        <f t="shared" si="41"/>
        <v>0</v>
      </c>
      <c r="K49" s="12">
        <f t="shared" si="10"/>
        <v>0</v>
      </c>
      <c r="L49" s="26">
        <f t="shared" si="41"/>
        <v>0</v>
      </c>
      <c r="M49" s="12">
        <f t="shared" si="12"/>
        <v>0</v>
      </c>
      <c r="N49" s="26">
        <f t="shared" si="41"/>
        <v>0</v>
      </c>
      <c r="O49" s="12">
        <f t="shared" si="13"/>
        <v>0</v>
      </c>
      <c r="P49" s="43">
        <f t="shared" si="42"/>
        <v>0</v>
      </c>
      <c r="Q49" s="43">
        <f t="shared" si="42"/>
        <v>0</v>
      </c>
    </row>
    <row r="50" spans="1:17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43">
        <v>0</v>
      </c>
      <c r="Q50" s="43">
        <v>0</v>
      </c>
    </row>
    <row r="51" spans="1:17" s="23" customFormat="1" hidden="1" x14ac:dyDescent="0.25">
      <c r="A51" s="24" t="s">
        <v>91</v>
      </c>
      <c r="B51" s="25" t="s">
        <v>118</v>
      </c>
      <c r="C51" s="26">
        <f>C52</f>
        <v>-3379739.2</v>
      </c>
      <c r="D51" s="30">
        <f t="shared" ref="D51:N52" si="43">D52</f>
        <v>0</v>
      </c>
      <c r="E51" s="12">
        <f t="shared" si="1"/>
        <v>-3379739.2</v>
      </c>
      <c r="F51" s="30">
        <f t="shared" si="43"/>
        <v>0</v>
      </c>
      <c r="G51" s="12">
        <f t="shared" si="7"/>
        <v>-3379739.2</v>
      </c>
      <c r="H51" s="30">
        <f t="shared" si="43"/>
        <v>0</v>
      </c>
      <c r="I51" s="12">
        <f t="shared" si="9"/>
        <v>-3379739.2</v>
      </c>
      <c r="J51" s="30">
        <f t="shared" si="43"/>
        <v>0</v>
      </c>
      <c r="K51" s="12">
        <f t="shared" si="10"/>
        <v>-3379739.2</v>
      </c>
      <c r="L51" s="26">
        <f t="shared" si="43"/>
        <v>0</v>
      </c>
      <c r="M51" s="12">
        <f t="shared" si="12"/>
        <v>-3379739.2</v>
      </c>
      <c r="N51" s="26">
        <f t="shared" si="43"/>
        <v>0</v>
      </c>
      <c r="O51" s="12">
        <f t="shared" si="13"/>
        <v>-3379739.2</v>
      </c>
      <c r="P51" s="43">
        <f t="shared" ref="P51:Q52" si="44">P52</f>
        <v>-7229451.6000000006</v>
      </c>
      <c r="Q51" s="43">
        <f t="shared" si="44"/>
        <v>-6330269.6000000006</v>
      </c>
    </row>
    <row r="52" spans="1:17" s="23" customFormat="1" hidden="1" x14ac:dyDescent="0.25">
      <c r="A52" s="24" t="s">
        <v>92</v>
      </c>
      <c r="B52" s="25" t="s">
        <v>119</v>
      </c>
      <c r="C52" s="26">
        <f>C53</f>
        <v>-3379739.2</v>
      </c>
      <c r="D52" s="30">
        <f t="shared" si="43"/>
        <v>0</v>
      </c>
      <c r="E52" s="12">
        <f t="shared" si="1"/>
        <v>-3379739.2</v>
      </c>
      <c r="F52" s="30">
        <f t="shared" si="43"/>
        <v>0</v>
      </c>
      <c r="G52" s="12">
        <f t="shared" si="7"/>
        <v>-3379739.2</v>
      </c>
      <c r="H52" s="30">
        <f t="shared" si="43"/>
        <v>0</v>
      </c>
      <c r="I52" s="12">
        <f t="shared" si="9"/>
        <v>-3379739.2</v>
      </c>
      <c r="J52" s="30">
        <f t="shared" si="43"/>
        <v>0</v>
      </c>
      <c r="K52" s="12">
        <f t="shared" si="10"/>
        <v>-3379739.2</v>
      </c>
      <c r="L52" s="26">
        <f t="shared" si="43"/>
        <v>0</v>
      </c>
      <c r="M52" s="12">
        <f t="shared" si="12"/>
        <v>-3379739.2</v>
      </c>
      <c r="N52" s="26">
        <f t="shared" si="43"/>
        <v>0</v>
      </c>
      <c r="O52" s="12">
        <f t="shared" si="13"/>
        <v>-3379739.2</v>
      </c>
      <c r="P52" s="43">
        <f t="shared" si="44"/>
        <v>-7229451.6000000006</v>
      </c>
      <c r="Q52" s="43">
        <f t="shared" si="44"/>
        <v>-6330269.6000000006</v>
      </c>
    </row>
    <row r="53" spans="1:17" s="23" customFormat="1" ht="30" x14ac:dyDescent="0.25">
      <c r="A53" s="24" t="s">
        <v>93</v>
      </c>
      <c r="B53" s="25" t="s">
        <v>120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43">
        <f>-6701508.9-P24-P19</f>
        <v>-7229451.6000000006</v>
      </c>
      <c r="Q53" s="43">
        <f>-5870017.2-Q24-Q19</f>
        <v>-6330269.6000000006</v>
      </c>
    </row>
    <row r="54" spans="1:17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43">
        <f>P55+P58</f>
        <v>7229451.5999999996</v>
      </c>
      <c r="Q54" s="43">
        <f>Q55+Q58</f>
        <v>6330269.5999999996</v>
      </c>
    </row>
    <row r="55" spans="1:17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45">D56</f>
        <v>0</v>
      </c>
      <c r="E55" s="12">
        <f t="shared" si="1"/>
        <v>0</v>
      </c>
      <c r="F55" s="30">
        <f t="shared" si="45"/>
        <v>0</v>
      </c>
      <c r="G55" s="12">
        <f t="shared" si="7"/>
        <v>0</v>
      </c>
      <c r="H55" s="30">
        <f t="shared" si="45"/>
        <v>0</v>
      </c>
      <c r="I55" s="12">
        <f t="shared" si="9"/>
        <v>0</v>
      </c>
      <c r="J55" s="30">
        <f t="shared" si="45"/>
        <v>0</v>
      </c>
      <c r="K55" s="12">
        <f t="shared" si="10"/>
        <v>0</v>
      </c>
      <c r="L55" s="26">
        <f t="shared" si="45"/>
        <v>0</v>
      </c>
      <c r="M55" s="12">
        <f t="shared" si="12"/>
        <v>0</v>
      </c>
      <c r="N55" s="26">
        <f t="shared" si="45"/>
        <v>0</v>
      </c>
      <c r="O55" s="12">
        <f t="shared" si="13"/>
        <v>0</v>
      </c>
      <c r="P55" s="43">
        <f t="shared" ref="P55:Q56" si="46">P56</f>
        <v>0</v>
      </c>
      <c r="Q55" s="43">
        <f t="shared" si="46"/>
        <v>0</v>
      </c>
    </row>
    <row r="56" spans="1:17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45"/>
        <v>0</v>
      </c>
      <c r="E56" s="12">
        <f t="shared" si="1"/>
        <v>0</v>
      </c>
      <c r="F56" s="26">
        <f t="shared" si="45"/>
        <v>0</v>
      </c>
      <c r="G56" s="12">
        <f t="shared" si="7"/>
        <v>0</v>
      </c>
      <c r="H56" s="26">
        <f t="shared" si="45"/>
        <v>0</v>
      </c>
      <c r="I56" s="12">
        <f t="shared" si="9"/>
        <v>0</v>
      </c>
      <c r="J56" s="26">
        <f t="shared" si="45"/>
        <v>0</v>
      </c>
      <c r="K56" s="12">
        <f t="shared" si="10"/>
        <v>0</v>
      </c>
      <c r="L56" s="26">
        <f t="shared" si="45"/>
        <v>0</v>
      </c>
      <c r="M56" s="12">
        <f t="shared" si="12"/>
        <v>0</v>
      </c>
      <c r="N56" s="26">
        <f t="shared" si="45"/>
        <v>0</v>
      </c>
      <c r="O56" s="12">
        <f t="shared" si="13"/>
        <v>0</v>
      </c>
      <c r="P56" s="43">
        <f t="shared" si="46"/>
        <v>0</v>
      </c>
      <c r="Q56" s="43">
        <f t="shared" si="46"/>
        <v>0</v>
      </c>
    </row>
    <row r="57" spans="1:17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43"/>
      <c r="Q57" s="43"/>
    </row>
    <row r="58" spans="1:17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47">D59-D61</f>
        <v>0</v>
      </c>
      <c r="E58" s="12">
        <f t="shared" si="1"/>
        <v>3379739.2</v>
      </c>
      <c r="F58" s="26">
        <f t="shared" ref="F58" si="48">F59-F61</f>
        <v>0</v>
      </c>
      <c r="G58" s="12">
        <f t="shared" si="7"/>
        <v>3379739.2</v>
      </c>
      <c r="H58" s="26">
        <f t="shared" ref="H58:J58" si="49">H59-H61</f>
        <v>0</v>
      </c>
      <c r="I58" s="12">
        <f t="shared" si="9"/>
        <v>3379739.2</v>
      </c>
      <c r="J58" s="26">
        <f t="shared" si="49"/>
        <v>0</v>
      </c>
      <c r="K58" s="12">
        <f t="shared" si="10"/>
        <v>3379739.2</v>
      </c>
      <c r="L58" s="26">
        <f t="shared" ref="L58:N58" si="50">L59-L61</f>
        <v>0</v>
      </c>
      <c r="M58" s="12">
        <f t="shared" si="12"/>
        <v>3379739.2</v>
      </c>
      <c r="N58" s="26">
        <f t="shared" si="50"/>
        <v>0</v>
      </c>
      <c r="O58" s="12">
        <f t="shared" si="13"/>
        <v>3379739.2</v>
      </c>
      <c r="P58" s="43">
        <f>SUM(P60+P62)</f>
        <v>7229451.5999999996</v>
      </c>
      <c r="Q58" s="43">
        <f>Q59-Q61</f>
        <v>6330269.5999999996</v>
      </c>
    </row>
    <row r="59" spans="1:17" s="23" customFormat="1" hidden="1" x14ac:dyDescent="0.25">
      <c r="A59" s="24" t="s">
        <v>104</v>
      </c>
      <c r="B59" s="25" t="s">
        <v>121</v>
      </c>
      <c r="C59" s="26">
        <f>SUM(C60)</f>
        <v>3379739.2</v>
      </c>
      <c r="D59" s="26">
        <f t="shared" ref="D59:N59" si="51">SUM(D60)</f>
        <v>0</v>
      </c>
      <c r="E59" s="12">
        <f t="shared" si="1"/>
        <v>3379739.2</v>
      </c>
      <c r="F59" s="26">
        <f t="shared" si="51"/>
        <v>0</v>
      </c>
      <c r="G59" s="12">
        <f t="shared" si="7"/>
        <v>3379739.2</v>
      </c>
      <c r="H59" s="26">
        <f t="shared" si="51"/>
        <v>0</v>
      </c>
      <c r="I59" s="12">
        <f t="shared" si="9"/>
        <v>3379739.2</v>
      </c>
      <c r="J59" s="26">
        <f t="shared" si="51"/>
        <v>0</v>
      </c>
      <c r="K59" s="12">
        <f t="shared" si="10"/>
        <v>3379739.2</v>
      </c>
      <c r="L59" s="26">
        <f t="shared" si="51"/>
        <v>0</v>
      </c>
      <c r="M59" s="12">
        <f t="shared" si="12"/>
        <v>3379739.2</v>
      </c>
      <c r="N59" s="26">
        <f t="shared" si="51"/>
        <v>0</v>
      </c>
      <c r="O59" s="12">
        <f t="shared" si="13"/>
        <v>3379739.2</v>
      </c>
      <c r="P59" s="43">
        <f>SUM(P60)</f>
        <v>7229451.5999999996</v>
      </c>
      <c r="Q59" s="43">
        <f>SUM(Q60)</f>
        <v>6330269.5999999996</v>
      </c>
    </row>
    <row r="60" spans="1:17" s="23" customFormat="1" ht="30" x14ac:dyDescent="0.25">
      <c r="A60" s="24" t="s">
        <v>105</v>
      </c>
      <c r="B60" s="25" t="s">
        <v>122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43">
        <f>6894289-P21-P26</f>
        <v>7229451.5999999996</v>
      </c>
      <c r="Q60" s="43">
        <f>6064156.2-Q21-Q26</f>
        <v>6330269.5999999996</v>
      </c>
    </row>
    <row r="61" spans="1:17" s="23" customFormat="1" hidden="1" x14ac:dyDescent="0.25">
      <c r="A61" s="24" t="s">
        <v>102</v>
      </c>
      <c r="B61" s="25" t="s">
        <v>123</v>
      </c>
      <c r="C61" s="26">
        <f>SUM(C62)</f>
        <v>0</v>
      </c>
      <c r="D61" s="26">
        <f t="shared" ref="D61:N61" si="52">SUM(D62)</f>
        <v>0</v>
      </c>
      <c r="E61" s="12">
        <f t="shared" si="1"/>
        <v>0</v>
      </c>
      <c r="F61" s="26">
        <f t="shared" si="52"/>
        <v>0</v>
      </c>
      <c r="G61" s="12">
        <f t="shared" si="7"/>
        <v>0</v>
      </c>
      <c r="H61" s="26">
        <f t="shared" si="52"/>
        <v>0</v>
      </c>
      <c r="I61" s="12">
        <f t="shared" si="9"/>
        <v>0</v>
      </c>
      <c r="J61" s="26">
        <f t="shared" si="52"/>
        <v>0</v>
      </c>
      <c r="K61" s="12">
        <f t="shared" si="10"/>
        <v>0</v>
      </c>
      <c r="L61" s="26">
        <f t="shared" si="52"/>
        <v>0</v>
      </c>
      <c r="M61" s="12">
        <f t="shared" si="12"/>
        <v>0</v>
      </c>
      <c r="N61" s="26">
        <f t="shared" si="52"/>
        <v>0</v>
      </c>
      <c r="O61" s="12">
        <f t="shared" si="13"/>
        <v>0</v>
      </c>
      <c r="P61" s="47">
        <f>SUM(P62)</f>
        <v>0</v>
      </c>
      <c r="Q61" s="47">
        <f>SUM(Q62)</f>
        <v>0</v>
      </c>
    </row>
    <row r="62" spans="1:17" s="23" customFormat="1" ht="30" hidden="1" x14ac:dyDescent="0.25">
      <c r="A62" s="24" t="s">
        <v>106</v>
      </c>
      <c r="B62" s="25" t="s">
        <v>124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47"/>
      <c r="Q62" s="47">
        <v>0</v>
      </c>
    </row>
    <row r="63" spans="1:17" hidden="1" x14ac:dyDescent="0.25">
      <c r="A63" s="9"/>
      <c r="B63" s="10"/>
      <c r="C63" s="11"/>
      <c r="D63" s="11"/>
      <c r="E63" s="12"/>
      <c r="F63" s="18"/>
      <c r="G63" s="12"/>
      <c r="H63" s="18"/>
      <c r="I63" s="12"/>
      <c r="J63" s="18"/>
      <c r="K63" s="12"/>
      <c r="L63" s="18"/>
      <c r="M63" s="12"/>
      <c r="N63" s="18"/>
      <c r="O63" s="12"/>
      <c r="P63" s="46"/>
      <c r="Q63" s="46"/>
    </row>
    <row r="69" spans="1:1" x14ac:dyDescent="0.25">
      <c r="A69" s="31"/>
    </row>
    <row r="70" spans="1:1" x14ac:dyDescent="0.25">
      <c r="A70" s="31"/>
    </row>
  </sheetData>
  <mergeCells count="18">
    <mergeCell ref="P8:P9"/>
    <mergeCell ref="A8:A9"/>
    <mergeCell ref="B8:B9"/>
    <mergeCell ref="C8:C9"/>
    <mergeCell ref="D8:D9"/>
    <mergeCell ref="E8:E9"/>
    <mergeCell ref="A6:Q7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</mergeCells>
  <pageMargins left="1.1811023622047245" right="0.39370078740157483" top="0.78740157480314965" bottom="0.78740157480314965" header="0.15748031496062992" footer="0.15748031496062992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F19" sqref="F19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39" t="s">
        <v>148</v>
      </c>
    </row>
    <row r="2" spans="1:2" x14ac:dyDescent="0.25">
      <c r="B2" s="39" t="s">
        <v>0</v>
      </c>
    </row>
    <row r="3" spans="1:2" x14ac:dyDescent="0.25">
      <c r="B3" s="37" t="s">
        <v>1</v>
      </c>
    </row>
    <row r="4" spans="1:2" x14ac:dyDescent="0.25">
      <c r="B4" s="39" t="s">
        <v>144</v>
      </c>
    </row>
    <row r="8" spans="1:2" s="32" customFormat="1" x14ac:dyDescent="0.25">
      <c r="A8" s="63" t="s">
        <v>109</v>
      </c>
      <c r="B8" s="63"/>
    </row>
    <row r="9" spans="1:2" s="32" customFormat="1" x14ac:dyDescent="0.25">
      <c r="A9" s="64" t="s">
        <v>133</v>
      </c>
      <c r="B9" s="64"/>
    </row>
    <row r="11" spans="1:2" ht="31.5" customHeight="1" x14ac:dyDescent="0.25">
      <c r="A11" s="33" t="s">
        <v>110</v>
      </c>
      <c r="B11" s="38" t="s">
        <v>134</v>
      </c>
    </row>
    <row r="12" spans="1:2" ht="31.5" x14ac:dyDescent="0.25">
      <c r="A12" s="35" t="s">
        <v>112</v>
      </c>
      <c r="B12" s="52">
        <f>SUM(B13:B14)</f>
        <v>-200529.9</v>
      </c>
    </row>
    <row r="13" spans="1:2" x14ac:dyDescent="0.25">
      <c r="A13" s="36" t="s">
        <v>113</v>
      </c>
      <c r="B13" s="52">
        <v>0</v>
      </c>
    </row>
    <row r="14" spans="1:2" x14ac:dyDescent="0.25">
      <c r="A14" s="36" t="s">
        <v>114</v>
      </c>
      <c r="B14" s="52">
        <f>SUM(пр6!C26)</f>
        <v>-200529.9</v>
      </c>
    </row>
    <row r="15" spans="1:2" x14ac:dyDescent="0.25">
      <c r="A15" s="35" t="s">
        <v>115</v>
      </c>
      <c r="B15" s="52">
        <f>SUM(B16:B17)</f>
        <v>392047.19999999995</v>
      </c>
    </row>
    <row r="16" spans="1:2" x14ac:dyDescent="0.25">
      <c r="A16" s="36" t="s">
        <v>113</v>
      </c>
      <c r="B16" s="52">
        <f>SUM(пр6!C19)</f>
        <v>392047.19999999995</v>
      </c>
    </row>
    <row r="17" spans="1:2" x14ac:dyDescent="0.25">
      <c r="A17" s="36" t="s">
        <v>114</v>
      </c>
      <c r="B17" s="52">
        <f>SUM(пр6!C20)</f>
        <v>0</v>
      </c>
    </row>
    <row r="18" spans="1:2" x14ac:dyDescent="0.25">
      <c r="A18" s="36" t="s">
        <v>116</v>
      </c>
      <c r="B18" s="52">
        <f>SUM(B12+B15)</f>
        <v>191517.29999999996</v>
      </c>
    </row>
    <row r="19" spans="1:2" x14ac:dyDescent="0.25">
      <c r="B19" s="45"/>
    </row>
    <row r="20" spans="1:2" ht="66.75" customHeight="1" x14ac:dyDescent="0.25">
      <c r="A20" s="65" t="s">
        <v>141</v>
      </c>
      <c r="B20" s="65"/>
    </row>
    <row r="21" spans="1:2" x14ac:dyDescent="0.25">
      <c r="A21" s="49" t="s">
        <v>139</v>
      </c>
      <c r="B21" s="50"/>
    </row>
    <row r="22" spans="1:2" ht="39" customHeight="1" x14ac:dyDescent="0.25">
      <c r="A22" s="65" t="s">
        <v>140</v>
      </c>
      <c r="B22" s="65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4">
    <mergeCell ref="A8:B8"/>
    <mergeCell ref="A9:B9"/>
    <mergeCell ref="A20:B20"/>
    <mergeCell ref="A22:B22"/>
  </mergeCells>
  <pageMargins left="1.1811023622047245" right="0.39370078740157483" top="0.78740157480314965" bottom="0.78740157480314965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F12" sqref="F12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21.28515625" style="1" customWidth="1"/>
    <col min="4" max="4" width="11.14062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39" t="s">
        <v>149</v>
      </c>
    </row>
    <row r="2" spans="1:3" x14ac:dyDescent="0.25">
      <c r="C2" s="39" t="s">
        <v>0</v>
      </c>
    </row>
    <row r="3" spans="1:3" x14ac:dyDescent="0.25">
      <c r="C3" s="37" t="s">
        <v>1</v>
      </c>
    </row>
    <row r="4" spans="1:3" x14ac:dyDescent="0.25">
      <c r="C4" s="39" t="s">
        <v>145</v>
      </c>
    </row>
    <row r="8" spans="1:3" s="32" customFormat="1" x14ac:dyDescent="0.25">
      <c r="A8" s="63" t="s">
        <v>109</v>
      </c>
      <c r="B8" s="63"/>
      <c r="C8" s="63"/>
    </row>
    <row r="9" spans="1:3" s="32" customFormat="1" ht="33" customHeight="1" x14ac:dyDescent="0.25">
      <c r="A9" s="64" t="s">
        <v>136</v>
      </c>
      <c r="B9" s="64"/>
      <c r="C9" s="64"/>
    </row>
    <row r="11" spans="1:3" x14ac:dyDescent="0.25">
      <c r="A11" s="66" t="s">
        <v>110</v>
      </c>
      <c r="B11" s="67" t="s">
        <v>111</v>
      </c>
      <c r="C11" s="68"/>
    </row>
    <row r="12" spans="1:3" x14ac:dyDescent="0.25">
      <c r="A12" s="69"/>
      <c r="B12" s="34" t="s">
        <v>130</v>
      </c>
      <c r="C12" s="34" t="s">
        <v>135</v>
      </c>
    </row>
    <row r="13" spans="1:3" ht="31.5" x14ac:dyDescent="0.25">
      <c r="A13" s="35" t="s">
        <v>112</v>
      </c>
      <c r="B13" s="52">
        <f>SUM(B14:B15)</f>
        <v>-143645.29999999999</v>
      </c>
      <c r="C13" s="52">
        <f>SUM(C14:C15)</f>
        <v>-73333.3</v>
      </c>
    </row>
    <row r="14" spans="1:3" x14ac:dyDescent="0.25">
      <c r="A14" s="36" t="s">
        <v>113</v>
      </c>
      <c r="B14" s="52">
        <v>0</v>
      </c>
      <c r="C14" s="52">
        <v>0</v>
      </c>
    </row>
    <row r="15" spans="1:3" x14ac:dyDescent="0.25">
      <c r="A15" s="36" t="s">
        <v>114</v>
      </c>
      <c r="B15" s="52">
        <f>пр7!P26</f>
        <v>-143645.29999999999</v>
      </c>
      <c r="C15" s="52">
        <f>пр7!Q26</f>
        <v>-73333.3</v>
      </c>
    </row>
    <row r="16" spans="1:3" x14ac:dyDescent="0.25">
      <c r="A16" s="35" t="s">
        <v>115</v>
      </c>
      <c r="B16" s="52">
        <f>SUM(B17:B18)</f>
        <v>336425.4</v>
      </c>
      <c r="C16" s="52">
        <f>SUM(C17:C18)</f>
        <v>267472.3</v>
      </c>
    </row>
    <row r="17" spans="1:3" x14ac:dyDescent="0.25">
      <c r="A17" s="36" t="s">
        <v>113</v>
      </c>
      <c r="B17" s="52">
        <f>SUM(пр7!P18)</f>
        <v>527942.69999999995</v>
      </c>
      <c r="C17" s="52">
        <f>SUM(пр7!Q18)</f>
        <v>460252.4</v>
      </c>
    </row>
    <row r="18" spans="1:3" x14ac:dyDescent="0.25">
      <c r="A18" s="36" t="s">
        <v>114</v>
      </c>
      <c r="B18" s="52">
        <f>SUM(пр7!P20)</f>
        <v>-191517.29999999993</v>
      </c>
      <c r="C18" s="52">
        <f>SUM(пр7!Q21)</f>
        <v>-192780.10000000003</v>
      </c>
    </row>
    <row r="19" spans="1:3" x14ac:dyDescent="0.25">
      <c r="A19" s="36" t="s">
        <v>116</v>
      </c>
      <c r="B19" s="52">
        <f>SUM(B13+B16)</f>
        <v>192780.10000000003</v>
      </c>
      <c r="C19" s="52">
        <f>SUM(C13+C16)</f>
        <v>194139</v>
      </c>
    </row>
    <row r="20" spans="1:3" x14ac:dyDescent="0.25">
      <c r="B20" s="45"/>
      <c r="C20" s="45"/>
    </row>
    <row r="22" spans="1:3" ht="53.25" customHeight="1" x14ac:dyDescent="0.25">
      <c r="A22" s="65" t="s">
        <v>141</v>
      </c>
      <c r="B22" s="65"/>
      <c r="C22" s="65"/>
    </row>
    <row r="23" spans="1:3" x14ac:dyDescent="0.25">
      <c r="A23" s="49" t="s">
        <v>139</v>
      </c>
      <c r="B23" s="50"/>
      <c r="C23" s="51"/>
    </row>
    <row r="24" spans="1:3" ht="32.25" customHeight="1" x14ac:dyDescent="0.25">
      <c r="A24" s="65" t="s">
        <v>140</v>
      </c>
      <c r="B24" s="65"/>
      <c r="C24" s="65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6">
    <mergeCell ref="A22:C22"/>
    <mergeCell ref="A24:C24"/>
    <mergeCell ref="A11:A12"/>
    <mergeCell ref="B11:C11"/>
    <mergeCell ref="A8:C8"/>
    <mergeCell ref="A9:C9"/>
  </mergeCells>
  <pageMargins left="1.1811023622047245" right="0.39370078740157483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пр6</vt:lpstr>
      <vt:lpstr>пр7</vt:lpstr>
      <vt:lpstr>пр8</vt:lpstr>
      <vt:lpstr>пр9</vt:lpstr>
      <vt:lpstr>пр6!Область_печати</vt:lpstr>
      <vt:lpstr>пр9!Область_печати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2025-04-14T05:29:07Z</dcterms:modified>
</cp:coreProperties>
</file>