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пр10" sheetId="1" state="hidden" r:id="rId1"/>
    <sheet name="пр10 " sheetId="5" r:id="rId2"/>
    <sheet name="пр12" sheetId="2" state="hidden" r:id="rId3"/>
    <sheet name="пр13" sheetId="3" state="hidden" r:id="rId4"/>
    <sheet name="пр14" sheetId="4" state="hidden" r:id="rId5"/>
  </sheets>
  <definedNames>
    <definedName name="_xlnm.Print_Area" localSheetId="0">пр10!$A$1:$E$63</definedName>
    <definedName name="_xlnm.Print_Area" localSheetId="1">'пр10 '!$A$1:$E$63</definedName>
    <definedName name="_xlnm.Print_Area" localSheetId="4">пр14!$A$1:$D$19</definedName>
  </definedNames>
  <calcPr calcId="162913"/>
</workbook>
</file>

<file path=xl/calcChain.xml><?xml version="1.0" encoding="utf-8"?>
<calcChain xmlns="http://schemas.openxmlformats.org/spreadsheetml/2006/main">
  <c r="C53" i="5" l="1"/>
  <c r="C60" i="5"/>
  <c r="E61" i="5" l="1"/>
  <c r="D61" i="5"/>
  <c r="C61" i="5"/>
  <c r="E60" i="5"/>
  <c r="E59" i="5" s="1"/>
  <c r="D60" i="5"/>
  <c r="D59" i="5"/>
  <c r="D58" i="5"/>
  <c r="E56" i="5"/>
  <c r="D56" i="5"/>
  <c r="D55" i="5" s="1"/>
  <c r="C56" i="5"/>
  <c r="C55" i="5" s="1"/>
  <c r="E55" i="5"/>
  <c r="E53" i="5"/>
  <c r="E52" i="5" s="1"/>
  <c r="E51" i="5" s="1"/>
  <c r="E47" i="5" s="1"/>
  <c r="D53" i="5"/>
  <c r="D52" i="5" s="1"/>
  <c r="D51" i="5" s="1"/>
  <c r="E49" i="5"/>
  <c r="E48" i="5" s="1"/>
  <c r="D49" i="5"/>
  <c r="D48" i="5" s="1"/>
  <c r="C49" i="5"/>
  <c r="C48" i="5"/>
  <c r="E41" i="5"/>
  <c r="E40" i="5" s="1"/>
  <c r="D41" i="5"/>
  <c r="D40" i="5" s="1"/>
  <c r="C41" i="5"/>
  <c r="C40" i="5"/>
  <c r="E38" i="5"/>
  <c r="D38" i="5"/>
  <c r="C38" i="5"/>
  <c r="E36" i="5"/>
  <c r="E35" i="5" s="1"/>
  <c r="E34" i="5" s="1"/>
  <c r="D36" i="5"/>
  <c r="C36" i="5"/>
  <c r="C35" i="5" s="1"/>
  <c r="C34" i="5" s="1"/>
  <c r="D35" i="5"/>
  <c r="D34" i="5" s="1"/>
  <c r="E32" i="5"/>
  <c r="D32" i="5"/>
  <c r="D31" i="5" s="1"/>
  <c r="C32" i="5"/>
  <c r="C31" i="5" s="1"/>
  <c r="E31" i="5"/>
  <c r="E29" i="5"/>
  <c r="E28" i="5" s="1"/>
  <c r="E27" i="5" s="1"/>
  <c r="D29" i="5"/>
  <c r="D28" i="5" s="1"/>
  <c r="C29" i="5"/>
  <c r="C28" i="5"/>
  <c r="C27" i="5" s="1"/>
  <c r="C26" i="5"/>
  <c r="C19" i="5" s="1"/>
  <c r="E25" i="5"/>
  <c r="D25" i="5"/>
  <c r="E23" i="5"/>
  <c r="E22" i="5" s="1"/>
  <c r="D23" i="5"/>
  <c r="C23" i="5"/>
  <c r="D22" i="5"/>
  <c r="E20" i="5"/>
  <c r="D20" i="5"/>
  <c r="C20" i="5"/>
  <c r="E18" i="5"/>
  <c r="E17" i="5" s="1"/>
  <c r="D18" i="5"/>
  <c r="D17" i="5" s="1"/>
  <c r="E15" i="5"/>
  <c r="D15" i="5"/>
  <c r="C15" i="5"/>
  <c r="E14" i="5"/>
  <c r="E12" i="5" s="1"/>
  <c r="E11" i="5" s="1"/>
  <c r="D14" i="5"/>
  <c r="D12" i="5" s="1"/>
  <c r="C14" i="5"/>
  <c r="C12" i="5"/>
  <c r="D54" i="5" l="1"/>
  <c r="E58" i="5"/>
  <c r="E54" i="5"/>
  <c r="E46" i="5"/>
  <c r="E63" i="5" s="1"/>
  <c r="D27" i="5"/>
  <c r="D11" i="5"/>
  <c r="C52" i="5"/>
  <c r="C51" i="5" s="1"/>
  <c r="C47" i="5" s="1"/>
  <c r="C18" i="5"/>
  <c r="C17" i="5" s="1"/>
  <c r="D47" i="5"/>
  <c r="D46" i="5" s="1"/>
  <c r="C25" i="5"/>
  <c r="C22" i="5" s="1"/>
  <c r="C59" i="5"/>
  <c r="C58" i="5" s="1"/>
  <c r="C54" i="5" s="1"/>
  <c r="C11" i="1"/>
  <c r="C53" i="1"/>
  <c r="C60" i="1"/>
  <c r="D63" i="5" l="1"/>
  <c r="C11" i="5"/>
  <c r="C46" i="5"/>
  <c r="Q53" i="2"/>
  <c r="Q60" i="2"/>
  <c r="P53" i="2"/>
  <c r="P60" i="2"/>
  <c r="C63" i="5" l="1"/>
  <c r="C15" i="4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11" i="2" s="1"/>
  <c r="P22" i="2"/>
  <c r="P47" i="2"/>
  <c r="P46" i="2" s="1"/>
  <c r="Q47" i="2"/>
  <c r="P27" i="2"/>
  <c r="Q11" i="2"/>
  <c r="P59" i="2"/>
  <c r="C26" i="1" l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B18" i="4" l="1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<sst xmlns="http://schemas.openxmlformats.org/spreadsheetml/2006/main" count="428" uniqueCount="149">
  <si>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</si>
  <si>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</si>
  <si>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</si>
  <si>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</si>
  <si>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</si>
  <si>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</si>
  <si>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</si>
  <si>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</si>
  <si>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</si>
  <si>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</si>
  <si>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</si>
  <si>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</si>
  <si>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</si>
  <si>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</si>
  <si>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</si>
  <si>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</si>
  <si>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</si>
  <si>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</si>
  <si>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</si>
  <si>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</si>
  <si>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</si>
  <si>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</si>
  <si>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</si>
  <si>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</si>
  <si>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</si>
  <si>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</si>
  <si>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</si>
  <si>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</si>
  <si>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</si>
  <si>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</si>
  <si>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</si>
  <si>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</si>
  <si>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</si>
  <si>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</si>
  <si>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</si>
  <si>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</si>
  <si>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</si>
  <si>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</si>
  <si>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</si>
  <si>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</si>
  <si>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</si>
  <si>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</si>
  <si>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</si>
  <si>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</si>
  <si>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</si>
  <si>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</si>
  <si>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</si>
  <si>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</si>
  <si>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</si>
  <si>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</si>
  <si>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</si>
  <si>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</si>
  <si>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</si>
  <si>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</si>
  <si>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</si>
  <si>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</si>
  <si>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</si>
  <si>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</si>
  <si>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</si>
  <si>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</si>
  <si>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</si>
  <si>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</si>
  <si>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</si>
  <si>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</si>
  <si>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</si>
  <si>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</si>
  <si>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</si>
  <si>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</si>
  <si>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</si>
  <si>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</si>
  <si>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</si>
  <si>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</si>
  <si>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</si>
  <si>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</si>
  <si>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</si>
  <si>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</si>
  <si>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</si>
  <si>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</si>
  <si>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</si>
  <si>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</si>
  <si>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</si>
  <si>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</si>
  <si>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</si>
  <si>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</si>
  <si>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</si>
  <si>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</si>
  <si>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</si>
  <si>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</si>
  <si>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</si>
  <si>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</si>
  <si>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</si>
  <si>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</si>
  <si>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</si>
  <si>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</si>
  <si>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</si>
  <si>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</si>
  <si>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</si>
  <si>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</si>
  <si>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</si>
  <si>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</si>
  <si>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</si>
  <si>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</si>
  <si>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</si>
  <si>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</si>
  <si>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</si>
  <si>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</si>
  <si>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</si>
  <si>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</si>
  <si>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</si>
  <si>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</si>
  <si>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</si>
  <si>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</si>
  <si>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</si>
  <si>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</si>
  <si>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</si>
  <si>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</si>
  <si>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</si>
  <si>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</si>
  <si>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</si>
  <si>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</si>
  <si>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</si>
  <si>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</si>
  <si>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</si>
  <si>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</si>
  <si>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</si>
  <si>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</si>
  <si>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</si>
  <si>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</si>
  <si>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</si>
  <si>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</si>
  <si>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</si>
  <si>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</si>
  <si>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</si>
  <si>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</si>
  <si>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</si>
  <si>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</si>
  <si>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</si>
  <si>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</si>
  <si>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</si>
  <si>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</si>
  <si>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</si>
  <si>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</si>
  <si>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</si>
  <si>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</si>
  <si>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</si>
  <si>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</si>
  <si>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_________  №___</t>
  </si>
  <si>
    <t>Приложение 10</t>
  </si>
  <si>
    <t>от 22.02.2023  №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</si>
</sst>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topLeftCell="A17" zoomScale="80" zoomScaleNormal="80" zoomScaleSheetLayoutView="80" workbookViewId="0">
      <selection activeCell="C53" sqref="C53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147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146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9606.4999999990687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-6701417.6000000006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-6701417.6000000006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-6701417.6000000006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61">
        <f>-6392958.4-C24-C19</f>
        <v>-6701417.6000000006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61">
        <f>C55+C58</f>
        <v>6711024.0999999996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61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61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61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61">
        <f>C59-C61</f>
        <v>6711024.0999999996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61">
        <f>SUM(C60)</f>
        <v>6711024.0999999996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61">
        <f>6541475.1-C21-C26</f>
        <v>6711024.0999999996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148516.69999999908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view="pageBreakPreview" zoomScale="80" zoomScaleNormal="80" zoomScaleSheetLayoutView="80" workbookViewId="0">
      <selection activeCell="C5" sqref="C5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147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148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59">
        <v>1</v>
      </c>
      <c r="B10" s="60">
        <v>2</v>
      </c>
      <c r="C10" s="58" t="s">
        <v>12</v>
      </c>
      <c r="D10" s="58" t="s">
        <v>12</v>
      </c>
      <c r="E10" s="58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335213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-6703828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-6703828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-6703828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-6395368.8-C24-C19</f>
        <v>-6703828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7039041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7039041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7039041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6869492-C21-C26</f>
        <v>7039041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22.5" hidden="1" customHeight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t="47.25" hidden="1" customHeight="1" x14ac:dyDescent="0.25">
      <c r="A63" s="9" t="s">
        <v>107</v>
      </c>
      <c r="B63" s="10" t="s">
        <v>108</v>
      </c>
      <c r="C63" s="51">
        <f>C11+C46</f>
        <v>474123.2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1" workbookViewId="0">
      <selection activeCell="P4" sqref="P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137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7" t="s">
        <v>146</v>
      </c>
      <c r="R4" s="39"/>
      <c r="S4" s="39"/>
      <c r="T4" s="39"/>
    </row>
    <row r="6" spans="1:20" ht="15" customHeight="1" x14ac:dyDescent="0.25">
      <c r="A6" s="63" t="s">
        <v>144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ht="54.7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20" ht="18.75" customHeight="1" x14ac:dyDescent="0.25">
      <c r="A8" s="65" t="s">
        <v>2</v>
      </c>
      <c r="B8" s="66" t="s">
        <v>3</v>
      </c>
      <c r="C8" s="62" t="s">
        <v>4</v>
      </c>
      <c r="D8" s="68" t="s">
        <v>5</v>
      </c>
      <c r="E8" s="62"/>
      <c r="F8" s="68" t="s">
        <v>6</v>
      </c>
      <c r="G8" s="62"/>
      <c r="H8" s="68" t="s">
        <v>7</v>
      </c>
      <c r="I8" s="62"/>
      <c r="J8" s="68" t="s">
        <v>8</v>
      </c>
      <c r="K8" s="62"/>
      <c r="L8" s="68" t="s">
        <v>9</v>
      </c>
      <c r="M8" s="62"/>
      <c r="N8" s="68" t="s">
        <v>10</v>
      </c>
      <c r="O8" s="62" t="s">
        <v>11</v>
      </c>
      <c r="P8" s="62" t="s">
        <v>135</v>
      </c>
      <c r="Q8" s="62" t="s">
        <v>143</v>
      </c>
      <c r="R8" s="67" t="s">
        <v>117</v>
      </c>
      <c r="S8" s="67" t="s">
        <v>118</v>
      </c>
      <c r="T8" s="67" t="s">
        <v>119</v>
      </c>
    </row>
    <row r="9" spans="1:20" x14ac:dyDescent="0.25">
      <c r="A9" s="65"/>
      <c r="B9" s="66"/>
      <c r="C9" s="62"/>
      <c r="D9" s="69"/>
      <c r="E9" s="62"/>
      <c r="F9" s="69"/>
      <c r="G9" s="62"/>
      <c r="H9" s="69"/>
      <c r="I9" s="62"/>
      <c r="J9" s="69"/>
      <c r="K9" s="62"/>
      <c r="L9" s="69"/>
      <c r="M9" s="62"/>
      <c r="N9" s="69"/>
      <c r="O9" s="62"/>
      <c r="P9" s="62"/>
      <c r="Q9" s="62"/>
      <c r="R9" s="67"/>
      <c r="S9" s="67"/>
      <c r="T9" s="67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150533.20000000001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150533.20000000001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150533.20000000001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-13716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-13716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-13716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-4756033.9000000004</v>
      </c>
      <c r="Q47" s="52">
        <f>Q51+Q48</f>
        <v>-4741522.5999999996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-4756033.9000000004</v>
      </c>
      <c r="Q51" s="52">
        <f t="shared" si="48"/>
        <v>-4741522.5999999996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-4756033.9000000004</v>
      </c>
      <c r="Q52" s="52">
        <f t="shared" si="48"/>
        <v>-4741522.5999999996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-4605500.7-P24-P19</f>
        <v>-4756033.9000000004</v>
      </c>
      <c r="Q53" s="52">
        <f>-4600991.3-Q24-Q19</f>
        <v>-4741522.5999999996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4756033.9000000004</v>
      </c>
      <c r="Q54" s="52">
        <f>Q55+Q58</f>
        <v>4741522.5999999996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4756033.9000000004</v>
      </c>
      <c r="Q58" s="52">
        <f>Q59-Q61</f>
        <v>4741522.5999999996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4756033.9000000004</v>
      </c>
      <c r="Q59" s="52">
        <f>SUM(Q60)</f>
        <v>4741522.5999999996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4742317.9-P21-P26</f>
        <v>4756033.9000000004</v>
      </c>
      <c r="Q60" s="52">
        <f>4738098.6-Q21-Q26</f>
        <v>4741522.5999999996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136817.20000000001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P4" sqref="P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138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57" t="s">
        <v>146</v>
      </c>
    </row>
    <row r="8" spans="1:2" s="32" customFormat="1" x14ac:dyDescent="0.25">
      <c r="A8" s="70" t="s">
        <v>109</v>
      </c>
      <c r="B8" s="70"/>
    </row>
    <row r="9" spans="1:2" s="32" customFormat="1" x14ac:dyDescent="0.25">
      <c r="A9" s="71" t="s">
        <v>142</v>
      </c>
      <c r="B9" s="71"/>
    </row>
    <row r="11" spans="1:2" ht="31.5" customHeight="1" x14ac:dyDescent="0.25">
      <c r="A11" s="33" t="s">
        <v>110</v>
      </c>
      <c r="B11" s="46" t="s">
        <v>141</v>
      </c>
    </row>
    <row r="12" spans="1:2" ht="31.5" x14ac:dyDescent="0.25">
      <c r="A12" s="35" t="s">
        <v>112</v>
      </c>
      <c r="B12" s="54">
        <f>SUM(B13:B14)</f>
        <v>-169549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SUM(пр10!C26)</f>
        <v>-169549</v>
      </c>
    </row>
    <row r="15" spans="1:2" x14ac:dyDescent="0.25">
      <c r="A15" s="35" t="s">
        <v>115</v>
      </c>
      <c r="B15" s="54">
        <f>SUM(B16:B17)</f>
        <v>308459.2</v>
      </c>
    </row>
    <row r="16" spans="1:2" x14ac:dyDescent="0.25">
      <c r="A16" s="36" t="s">
        <v>113</v>
      </c>
      <c r="B16" s="54">
        <f>SUM(пр10!C19)</f>
        <v>308459.2</v>
      </c>
    </row>
    <row r="17" spans="1:2" x14ac:dyDescent="0.25">
      <c r="A17" s="36" t="s">
        <v>114</v>
      </c>
      <c r="B17" s="54">
        <f>SUM(пр10!C20)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P4" sqref="P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57" t="s">
        <v>146</v>
      </c>
    </row>
    <row r="8" spans="1:3" s="32" customFormat="1" x14ac:dyDescent="0.25">
      <c r="A8" s="70" t="s">
        <v>109</v>
      </c>
      <c r="B8" s="70"/>
      <c r="C8" s="70"/>
    </row>
    <row r="9" spans="1:3" s="32" customFormat="1" ht="33" customHeight="1" x14ac:dyDescent="0.25">
      <c r="A9" s="71" t="s">
        <v>145</v>
      </c>
      <c r="B9" s="71"/>
      <c r="C9" s="71"/>
    </row>
    <row r="11" spans="1:3" x14ac:dyDescent="0.25">
      <c r="A11" s="72" t="s">
        <v>110</v>
      </c>
      <c r="B11" s="74" t="s">
        <v>111</v>
      </c>
      <c r="C11" s="75"/>
    </row>
    <row r="12" spans="1:3" x14ac:dyDescent="0.25">
      <c r="A12" s="73"/>
      <c r="B12" s="38" t="s">
        <v>136</v>
      </c>
      <c r="C12" s="34" t="s">
        <v>140</v>
      </c>
    </row>
    <row r="13" spans="1:3" ht="31.5" x14ac:dyDescent="0.25">
      <c r="A13" s="35" t="s">
        <v>112</v>
      </c>
      <c r="B13" s="54">
        <f>SUM(B14:B15)</f>
        <v>-13716</v>
      </c>
      <c r="C13" s="54">
        <f>SUM(C14:C15)</f>
        <v>-3424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-13716</v>
      </c>
      <c r="C15" s="54">
        <f>пр12!Q26</f>
        <v>-3424</v>
      </c>
    </row>
    <row r="16" spans="1:3" x14ac:dyDescent="0.25">
      <c r="A16" s="35" t="s">
        <v>115</v>
      </c>
      <c r="B16" s="54">
        <f>SUM(B17:B18)</f>
        <v>150533.20000000001</v>
      </c>
      <c r="C16" s="54">
        <f>SUM(C17:C18)</f>
        <v>140531.29999999999</v>
      </c>
    </row>
    <row r="17" spans="1:3" x14ac:dyDescent="0.25">
      <c r="A17" s="36" t="s">
        <v>113</v>
      </c>
      <c r="B17" s="54">
        <f>SUM(пр12!P18)</f>
        <v>150533.20000000001</v>
      </c>
      <c r="C17" s="54">
        <f>SUM(пр12!Q18)</f>
        <v>140531.29999999999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пр10</vt:lpstr>
      <vt:lpstr>пр10 </vt:lpstr>
      <vt:lpstr>пр12</vt:lpstr>
      <vt:lpstr>пр13</vt:lpstr>
      <vt:lpstr>пр14</vt:lpstr>
      <vt:lpstr>пр10!Область_печати</vt:lpstr>
      <vt:lpstr>'пр10 '!Область_печати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2023-02-22T07:50:33Z</dcterms:modified>
</cp:coreProperties>
</file>